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транспорт\"/>
    </mc:Choice>
  </mc:AlternateContent>
  <xr:revisionPtr revIDLastSave="0" documentId="13_ncr:1_{6F6F10C9-028C-4F03-9917-CAE56E3F7B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 1 (2)" sheetId="3" r:id="rId1"/>
  </sheets>
  <definedNames>
    <definedName name="_xlnm.Print_Titles" localSheetId="0">'List 1 (2)'!$5:$6</definedName>
    <definedName name="_xlnm.Print_Area" localSheetId="0">'List 1 (2)'!$A$1:$K$45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9" i="3" l="1"/>
  <c r="H148" i="3"/>
  <c r="H146" i="3"/>
  <c r="K144" i="3"/>
  <c r="J144" i="3"/>
  <c r="H144" i="3"/>
  <c r="H142" i="3"/>
  <c r="H141" i="3"/>
  <c r="H140" i="3"/>
  <c r="H139" i="3"/>
  <c r="H138" i="3"/>
  <c r="H137" i="3"/>
  <c r="H136" i="3"/>
  <c r="G59" i="3" l="1"/>
  <c r="G49" i="3"/>
  <c r="G38" i="3" l="1"/>
  <c r="G28" i="3"/>
  <c r="G27" i="3"/>
  <c r="G25" i="3"/>
  <c r="G10" i="3"/>
  <c r="G9" i="3"/>
  <c r="G37" i="3"/>
  <c r="G36" i="3"/>
  <c r="G35" i="3"/>
  <c r="G34" i="3"/>
  <c r="G33" i="3"/>
  <c r="G32" i="3"/>
  <c r="G31" i="3"/>
  <c r="G30" i="3"/>
  <c r="G29" i="3"/>
  <c r="G26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45" i="3"/>
  <c r="G44" i="3"/>
  <c r="G42" i="3"/>
  <c r="G40" i="3"/>
</calcChain>
</file>

<file path=xl/sharedStrings.xml><?xml version="1.0" encoding="utf-8"?>
<sst xmlns="http://schemas.openxmlformats.org/spreadsheetml/2006/main" count="350" uniqueCount="236">
  <si>
    <t>85 673 HBA</t>
  </si>
  <si>
    <t xml:space="preserve">Chevrolet Equinox – AT </t>
  </si>
  <si>
    <t>85 385 HBA</t>
  </si>
  <si>
    <t>BYD Song Plus DM-i</t>
  </si>
  <si>
    <t>85 986 SAA</t>
  </si>
  <si>
    <t>Chevrolet COBALT</t>
  </si>
  <si>
    <t>85 674 HBA</t>
  </si>
  <si>
    <t>Chevrolet CAPTIVA</t>
  </si>
  <si>
    <t>Chevrolet MALIBU 2</t>
  </si>
  <si>
    <t>85 569 HBA</t>
  </si>
  <si>
    <t xml:space="preserve">BYD CHAZOR Dmi </t>
  </si>
  <si>
    <t>85 050 JAA</t>
  </si>
  <si>
    <t>85 107 CBA</t>
  </si>
  <si>
    <t>85 808 JAA</t>
  </si>
  <si>
    <t>85 071 UAA</t>
  </si>
  <si>
    <t>85 110 JAA</t>
  </si>
  <si>
    <t>85 603 HBA</t>
  </si>
  <si>
    <t>85 044 SAA</t>
  </si>
  <si>
    <t>85 724 HBA</t>
  </si>
  <si>
    <t>85 390 HBA</t>
  </si>
  <si>
    <t>85 707 DAA</t>
  </si>
  <si>
    <t>85 070 AAA</t>
  </si>
  <si>
    <t>85 077 AAA</t>
  </si>
  <si>
    <t>85 050 CAA</t>
  </si>
  <si>
    <t>85 010 SAA</t>
  </si>
  <si>
    <t>85 509 HBA</t>
  </si>
  <si>
    <t>85 679 HBA</t>
  </si>
  <si>
    <t>85 878 KAA</t>
  </si>
  <si>
    <t>85 747 NAA</t>
  </si>
  <si>
    <t>85 050 HAA</t>
  </si>
  <si>
    <t>85 090 AAA</t>
  </si>
  <si>
    <t>85 727 YeAA</t>
  </si>
  <si>
    <t>85 077 CAA</t>
  </si>
  <si>
    <t>85 074 GBA</t>
  </si>
  <si>
    <t>85 202 SAA</t>
  </si>
  <si>
    <t>Toyota LAND CRUISER</t>
  </si>
  <si>
    <t>KIA K9</t>
  </si>
  <si>
    <t>Chevrolet LACETTI</t>
  </si>
  <si>
    <t>Avtotransport 
vositasining rusumi</t>
  </si>
  <si>
    <t>Ishlab chiqarilgan 
yili</t>
  </si>
  <si>
    <t>Davlat 
raqami 
belgisi</t>
  </si>
  <si>
    <t>85 202 DAV</t>
  </si>
  <si>
    <t>85 355 VAA</t>
  </si>
  <si>
    <t>Chevrolet TRACKER 2</t>
  </si>
  <si>
    <t>85 037 DBA</t>
  </si>
  <si>
    <t>85 760 VAA</t>
  </si>
  <si>
    <t>85 542 BBA</t>
  </si>
  <si>
    <t>01.08.2019</t>
  </si>
  <si>
    <t>01.04.2017</t>
  </si>
  <si>
    <t>25.12.2023</t>
  </si>
  <si>
    <t>01.10.2018</t>
  </si>
  <si>
    <t>01.11.2018</t>
  </si>
  <si>
    <t>30.09.2024</t>
  </si>
  <si>
    <t>01.09.2017</t>
  </si>
  <si>
    <t>01.10.2017</t>
  </si>
  <si>
    <t>01.03.2022</t>
  </si>
  <si>
    <t>"Qizilqum" kon boshqarmasi</t>
  </si>
  <si>
    <t>85 012 AAA</t>
  </si>
  <si>
    <t>72 764 672.57</t>
  </si>
  <si>
    <t>85 283 AAA</t>
  </si>
  <si>
    <t>178 916 312.49</t>
  </si>
  <si>
    <t>Toyota CAMRY</t>
  </si>
  <si>
    <t>85 022 MAA</t>
  </si>
  <si>
    <t>-</t>
  </si>
  <si>
    <t>Chevrolet MALIBU</t>
  </si>
  <si>
    <t>85 073 UAA</t>
  </si>
  <si>
    <t>82 479 397.53</t>
  </si>
  <si>
    <t xml:space="preserve">Chevrolet NEXIA R3 </t>
  </si>
  <si>
    <t>85 234 QAA</t>
  </si>
  <si>
    <t>44 610 029.73</t>
  </si>
  <si>
    <t>85 930 SAA</t>
  </si>
  <si>
    <t>NEXIA</t>
  </si>
  <si>
    <t>85 283 DBA</t>
  </si>
  <si>
    <t>27 754 969.56</t>
  </si>
  <si>
    <t xml:space="preserve">6-gidrometallurgiya zavodi </t>
  </si>
  <si>
    <t>85 526 NVA</t>
  </si>
  <si>
    <t>"Daykoviy" koni</t>
  </si>
  <si>
    <t>85 955 KAA</t>
  </si>
  <si>
    <t>123 622 337.63</t>
  </si>
  <si>
    <t>85 323 SAA</t>
  </si>
  <si>
    <t xml:space="preserve">Navoiy mashinasozlik zavodi </t>
  </si>
  <si>
    <t>85 207 GBA</t>
  </si>
  <si>
    <t>01.10.2024</t>
  </si>
  <si>
    <t>Chevrolet-Malibu 2</t>
  </si>
  <si>
    <t>85 597 HBA</t>
  </si>
  <si>
    <t>85 704 AAA</t>
  </si>
  <si>
    <t>85 208 FAA</t>
  </si>
  <si>
    <t>01.07.2000</t>
  </si>
  <si>
    <t>Chevrolet-Cobalt</t>
  </si>
  <si>
    <t>85 313 TAA</t>
  </si>
  <si>
    <t>01.01.2018</t>
  </si>
  <si>
    <t>85 619 HBA</t>
  </si>
  <si>
    <t>Toyota LAND CRUISER PRADO</t>
  </si>
  <si>
    <t>85 010 XAA</t>
  </si>
  <si>
    <t>85 202 NAA</t>
  </si>
  <si>
    <t>85 090 NAA</t>
  </si>
  <si>
    <t>85 040 DAA</t>
  </si>
  <si>
    <t>25.05.2015</t>
  </si>
  <si>
    <t>85 711 NAA</t>
  </si>
  <si>
    <t>25.08.2021</t>
  </si>
  <si>
    <t>85 010 NAA</t>
  </si>
  <si>
    <t>85 701 BAA</t>
  </si>
  <si>
    <t>85 020 NAA</t>
  </si>
  <si>
    <t>Chevrolet CAPTIVA (3baza)</t>
  </si>
  <si>
    <t>85 523 NVA</t>
  </si>
  <si>
    <t xml:space="preserve"> (3baza)</t>
  </si>
  <si>
    <t>MALIBU</t>
  </si>
  <si>
    <t>85 975 GBA</t>
  </si>
  <si>
    <t>85 607 UAA</t>
  </si>
  <si>
    <t>Chevrolet TRAILBLAZER</t>
  </si>
  <si>
    <t>85 202 KAA</t>
  </si>
  <si>
    <t>85 101 NAA</t>
  </si>
  <si>
    <t>85 982 GBA</t>
  </si>
  <si>
    <t>85 282 AAA</t>
  </si>
  <si>
    <t>Chevrolet EQUINOX</t>
  </si>
  <si>
    <t>85 424 UAA</t>
  </si>
  <si>
    <t>EQUINOX AT</t>
  </si>
  <si>
    <t>85 136 JBA</t>
  </si>
  <si>
    <t xml:space="preserve">85 373 MAA </t>
  </si>
  <si>
    <t>85 177 UAA</t>
  </si>
  <si>
    <t>85 195 JBA</t>
  </si>
  <si>
    <t>85 060 DAA</t>
  </si>
  <si>
    <t>Boshqa xizmatlar</t>
  </si>
  <si>
    <t>85 448 NAA</t>
  </si>
  <si>
    <t>85 383 UAA</t>
  </si>
  <si>
    <t>25.10.2017</t>
  </si>
  <si>
    <t>85 279 JBA</t>
  </si>
  <si>
    <t xml:space="preserve">85 585 DAA </t>
  </si>
  <si>
    <t>86 309 MAA</t>
  </si>
  <si>
    <t>25.08.2017</t>
  </si>
  <si>
    <t>85 201 AVA</t>
  </si>
  <si>
    <t>01.04.2024</t>
  </si>
  <si>
    <t>85 717 BAA</t>
  </si>
  <si>
    <t>85 011 AVA</t>
  </si>
  <si>
    <t>85 949 BAA</t>
  </si>
  <si>
    <t>31.12.2016</t>
  </si>
  <si>
    <t>85 022 SAA</t>
  </si>
  <si>
    <t>01.05.2021</t>
  </si>
  <si>
    <t>85 401 MAA</t>
  </si>
  <si>
    <t>31.10.2017</t>
  </si>
  <si>
    <t>85 141 UAA</t>
  </si>
  <si>
    <t>01.01.2024</t>
  </si>
  <si>
    <t>85 403 MAA</t>
  </si>
  <si>
    <t>85 323 BAA</t>
  </si>
  <si>
    <t>31.05.2019</t>
  </si>
  <si>
    <t>85 124 JBA</t>
  </si>
  <si>
    <t>31.12.2009</t>
  </si>
  <si>
    <t>85 545 BAA</t>
  </si>
  <si>
    <t>30.09.2017</t>
  </si>
  <si>
    <t>85 373 HAA</t>
  </si>
  <si>
    <t>01.09.2024</t>
  </si>
  <si>
    <t>85 370 MAA</t>
  </si>
  <si>
    <t>31.08.2010</t>
  </si>
  <si>
    <t>85 505 BAA</t>
  </si>
  <si>
    <t>85 828 VAA</t>
  </si>
  <si>
    <t>01.06.2004</t>
  </si>
  <si>
    <t>85 071 MAA</t>
  </si>
  <si>
    <t>85 806 EBA</t>
  </si>
  <si>
    <t>30.09.2015</t>
  </si>
  <si>
    <t>85 909 DAA</t>
  </si>
  <si>
    <t>85 740 MAA</t>
  </si>
  <si>
    <t>30.06.2018</t>
  </si>
  <si>
    <t>85 292 MAA</t>
  </si>
  <si>
    <t>85 540 MAA</t>
  </si>
  <si>
    <t>31.12.2017</t>
  </si>
  <si>
    <t>85 711 BAA</t>
  </si>
  <si>
    <t>01.08.2017</t>
  </si>
  <si>
    <t>85 629 NAA</t>
  </si>
  <si>
    <t xml:space="preserve">Janubiy kon boshqarmasi </t>
  </si>
  <si>
    <t>30 122 SAA</t>
  </si>
  <si>
    <t>01.11.2024</t>
  </si>
  <si>
    <t>Chevrolet Trailbiazer</t>
  </si>
  <si>
    <t>30 030 TAA</t>
  </si>
  <si>
    <t>30 123 SAA</t>
  </si>
  <si>
    <t>01.06.2016</t>
  </si>
  <si>
    <t>30 481 XVA</t>
  </si>
  <si>
    <t>01.09.2013</t>
  </si>
  <si>
    <t>Chevrolet EPICA</t>
  </si>
  <si>
    <t>30 121 ZAA</t>
  </si>
  <si>
    <t>01.05.2010</t>
  </si>
  <si>
    <t>30 834 VBA</t>
  </si>
  <si>
    <t>30 430 XVA</t>
  </si>
  <si>
    <t>01.10.2015</t>
  </si>
  <si>
    <t>"Marjonbuloq" koni</t>
  </si>
  <si>
    <t>25 764 YeAA</t>
  </si>
  <si>
    <t xml:space="preserve">4-gidrometallurgiya zavodi </t>
  </si>
  <si>
    <t>30 122 RAA</t>
  </si>
  <si>
    <t>"Zarmitan" koni</t>
  </si>
  <si>
    <t>30 435 XBA</t>
  </si>
  <si>
    <t>01.11.2014</t>
  </si>
  <si>
    <t>30 124 SAA</t>
  </si>
  <si>
    <t>85 909 JAA</t>
  </si>
  <si>
    <t>85 040 BAA</t>
  </si>
  <si>
    <t>85 573 MAA</t>
  </si>
  <si>
    <t>28.05.2018</t>
  </si>
  <si>
    <t>85 728 MAA</t>
  </si>
  <si>
    <t>85 535 WAA</t>
  </si>
  <si>
    <t>85 726 MAA</t>
  </si>
  <si>
    <t>31.07.2018</t>
  </si>
  <si>
    <t>01 747 VDA</t>
  </si>
  <si>
    <t>BYD CHAZOR DM-i</t>
  </si>
  <si>
    <t>01 772 ULA</t>
  </si>
  <si>
    <t>Nexia</t>
  </si>
  <si>
    <t xml:space="preserve">Soni </t>
  </si>
  <si>
    <t>Balansga olingan vaqti</t>
  </si>
  <si>
    <t xml:space="preserve">Balansga olingan qiymati </t>
  </si>
  <si>
    <t xml:space="preserve">Balansga olingan saqlash xarajati </t>
  </si>
  <si>
    <t xml:space="preserve">Jihozlash xarajatlari </t>
  </si>
  <si>
    <t xml:space="preserve">Hisobot davrida harakatlangan masofasi </t>
  </si>
  <si>
    <t xml:space="preserve">Jami harakatlangan masofasi </t>
  </si>
  <si>
    <t xml:space="preserve">Markaziy ilmiy-tadqiqot laboratoriyasi </t>
  </si>
  <si>
    <t xml:space="preserve">Geologiya-qidiruv ekspedisiyasi </t>
  </si>
  <si>
    <t>"Qoraqoʻton" koni</t>
  </si>
  <si>
    <t xml:space="preserve">Markaziy kon boshqarmasi </t>
  </si>
  <si>
    <t>"Muruntov" koni</t>
  </si>
  <si>
    <t xml:space="preserve">Avtotransport boshqarmasi </t>
  </si>
  <si>
    <t xml:space="preserve">2-gidrometallurgiya zavodi </t>
  </si>
  <si>
    <t xml:space="preserve">7-gidrometallurgiya zavodi </t>
  </si>
  <si>
    <t xml:space="preserve">Temiryoʻl transporti boshqarmasi </t>
  </si>
  <si>
    <t xml:space="preserve">Tashqi suv ta'minoti birlashgan energiya xizmati </t>
  </si>
  <si>
    <t xml:space="preserve">Shimoliy kon boshqarmasi </t>
  </si>
  <si>
    <t>"Sharqiy" koni</t>
  </si>
  <si>
    <t>"Dovgʻiztov" koni</t>
  </si>
  <si>
    <t xml:space="preserve">3-gidrometallurgiya zavodi </t>
  </si>
  <si>
    <t xml:space="preserve">5-gidrometallurgiya zavodi </t>
  </si>
  <si>
    <t xml:space="preserve">Zarafshon qurilish boshqarmasi </t>
  </si>
  <si>
    <t xml:space="preserve">"NKMK" AJ Toshkent shahridagi vakolatxonasi </t>
  </si>
  <si>
    <t>"NKMK" AJning xizmat yengil avtomobillari biriktirilishi roʻyxati</t>
  </si>
  <si>
    <t>2025-yilning 4-choragi</t>
  </si>
  <si>
    <t>"Navoiy kon-metallurgiya kombinati" aksiyadorlik jamiyati boshqarmasi</t>
  </si>
  <si>
    <t xml:space="preserve">Tarmoqlar va nimstansiyalar sexi </t>
  </si>
  <si>
    <t>Oltinni uyumda eritmaga oʻtkazish sexi</t>
  </si>
  <si>
    <t>Tarmoqlar va nimstansiyalar sexi</t>
  </si>
  <si>
    <t>"Auminzo-Amantoy" koni</t>
  </si>
  <si>
    <t xml:space="preserve">"Auminzo-Amantoy" avtotransport boshqarmasi </t>
  </si>
  <si>
    <t>Qurilish-montaj boshqarmalari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</si>
</sst>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0.0"/>
    <numFmt numFmtId="166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/>
      <top/>
      <bottom style="thin">
        <color indexed="2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2" borderId="1" xfId="3" applyFont="1" applyFill="1" applyBorder="1" applyAlignment="1">
      <alignment horizontal="center" vertical="center" wrapText="1"/>
    </xf>
    <xf numFmtId="166" fontId="4" fillId="2" borderId="1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3" fontId="4" fillId="2" borderId="1" xfId="3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6" fontId="4" fillId="2" borderId="1" xfId="3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4">
    <cellStyle name="Obichniy 2" xfId="2" xr:uid="{00000000-0005-0000-0000-000001000000}"/>
    <cellStyle name="Obichniy 3" xfId="1" xr:uid="{00000000-0005-0000-0000-000002000000}"/>
    <cellStyle name="Обычный" xfId="0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160"/>
  <sheetViews>
    <sheetView tabSelected="1" topLeftCell="A145" zoomScale="90" zoomScaleNormal="90" zoomScaleSheetLayoutView="85" workbookViewId="0">
      <selection activeCell="G164" sqref="G164"/>
    </sheetView>
  </sheetViews>
  <sheetFormatPr defaultColWidth="8.85546875" defaultRowHeight="16.5" outlineLevelRow="1" x14ac:dyDescent="0.25"/>
  <cols>
    <col min="1" max="1" width="5.140625" style="13" customWidth="1"/>
    <col min="2" max="2" width="37.7109375" style="13" customWidth="1"/>
    <col min="3" max="3" width="15.140625" style="13" customWidth="1"/>
    <col min="4" max="4" width="14.7109375" style="13" bestFit="1" customWidth="1"/>
    <col min="5" max="5" width="21.85546875" style="13" bestFit="1" customWidth="1"/>
    <col min="6" max="6" width="16.140625" style="13" bestFit="1" customWidth="1"/>
    <col min="7" max="7" width="22" style="13" bestFit="1" customWidth="1"/>
    <col min="8" max="8" width="21.7109375" style="13" bestFit="1" customWidth="1"/>
    <col min="9" max="9" width="18.42578125" style="13" bestFit="1" customWidth="1"/>
    <col min="10" max="11" width="17.7109375" style="13" bestFit="1" customWidth="1"/>
    <col min="12" max="12" width="12.42578125" style="1" customWidth="1"/>
    <col min="13" max="13" width="15.42578125" style="1" customWidth="1"/>
    <col min="14" max="16384" width="8.85546875" style="1"/>
  </cols>
  <sheetData>
    <row r="3" spans="1:11" x14ac:dyDescent="0.25">
      <c r="B3" s="33" t="s">
        <v>227</v>
      </c>
      <c r="C3" s="33"/>
      <c r="D3" s="33"/>
    </row>
    <row r="5" spans="1:11" x14ac:dyDescent="0.25">
      <c r="A5" s="32"/>
      <c r="B5" s="32" t="s">
        <v>38</v>
      </c>
      <c r="C5" s="32" t="s">
        <v>39</v>
      </c>
      <c r="D5" s="32" t="s">
        <v>40</v>
      </c>
      <c r="E5" s="32" t="s">
        <v>228</v>
      </c>
      <c r="F5" s="32"/>
      <c r="G5" s="32"/>
      <c r="H5" s="32"/>
      <c r="I5" s="32"/>
      <c r="J5" s="32"/>
      <c r="K5" s="32" t="s">
        <v>209</v>
      </c>
    </row>
    <row r="6" spans="1:11" ht="47.25" x14ac:dyDescent="0.25">
      <c r="A6" s="32"/>
      <c r="B6" s="32"/>
      <c r="C6" s="32"/>
      <c r="D6" s="32"/>
      <c r="E6" s="7" t="s">
        <v>204</v>
      </c>
      <c r="F6" s="7" t="s">
        <v>203</v>
      </c>
      <c r="G6" s="7" t="s">
        <v>205</v>
      </c>
      <c r="H6" s="7" t="s">
        <v>206</v>
      </c>
      <c r="I6" s="7" t="s">
        <v>207</v>
      </c>
      <c r="J6" s="7" t="s">
        <v>208</v>
      </c>
      <c r="K6" s="32"/>
    </row>
    <row r="7" spans="1:11" x14ac:dyDescent="0.25">
      <c r="A7" s="7"/>
      <c r="B7" s="7">
        <v>2</v>
      </c>
      <c r="C7" s="7">
        <v>3</v>
      </c>
      <c r="D7" s="14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</row>
    <row r="8" spans="1:11" ht="16.5" customHeight="1" x14ac:dyDescent="0.25">
      <c r="A8" s="7"/>
      <c r="B8" s="29" t="s">
        <v>229</v>
      </c>
      <c r="C8" s="30"/>
      <c r="D8" s="30"/>
      <c r="E8" s="30"/>
      <c r="F8" s="30"/>
      <c r="G8" s="30"/>
      <c r="H8" s="30"/>
      <c r="I8" s="30"/>
      <c r="J8" s="30"/>
      <c r="K8" s="31"/>
    </row>
    <row r="9" spans="1:11" x14ac:dyDescent="0.25">
      <c r="A9" s="3">
        <v>1</v>
      </c>
      <c r="B9" s="3" t="s">
        <v>36</v>
      </c>
      <c r="C9" s="3">
        <v>2023</v>
      </c>
      <c r="D9" s="3" t="s">
        <v>41</v>
      </c>
      <c r="E9" s="8" t="s">
        <v>47</v>
      </c>
      <c r="F9" s="3">
        <v>1</v>
      </c>
      <c r="G9" s="10">
        <f>907232143/1000</f>
        <v>907232.14300000004</v>
      </c>
      <c r="H9" s="15">
        <v>101327355.36</v>
      </c>
      <c r="I9" s="3"/>
      <c r="J9" s="16">
        <v>4047</v>
      </c>
      <c r="K9" s="16">
        <v>21773</v>
      </c>
    </row>
    <row r="10" spans="1:11" x14ac:dyDescent="0.25">
      <c r="A10" s="3">
        <v>2</v>
      </c>
      <c r="B10" s="3" t="s">
        <v>35</v>
      </c>
      <c r="C10" s="3">
        <v>2017</v>
      </c>
      <c r="D10" s="3" t="s">
        <v>34</v>
      </c>
      <c r="E10" s="8" t="s">
        <v>48</v>
      </c>
      <c r="F10" s="3">
        <v>1</v>
      </c>
      <c r="G10" s="10">
        <f>832351691/1000</f>
        <v>832351.69099999999</v>
      </c>
      <c r="H10" s="15">
        <v>139114358.41</v>
      </c>
      <c r="I10" s="3"/>
      <c r="J10" s="16">
        <v>16922</v>
      </c>
      <c r="K10" s="16">
        <v>469080</v>
      </c>
    </row>
    <row r="11" spans="1:11" x14ac:dyDescent="0.25">
      <c r="A11" s="3">
        <v>3</v>
      </c>
      <c r="B11" s="3" t="s">
        <v>3</v>
      </c>
      <c r="C11" s="3">
        <v>2024</v>
      </c>
      <c r="D11" s="3" t="s">
        <v>32</v>
      </c>
      <c r="E11" s="8" t="s">
        <v>49</v>
      </c>
      <c r="F11" s="3">
        <v>1</v>
      </c>
      <c r="G11" s="10">
        <f>397234592/1000</f>
        <v>397234.592</v>
      </c>
      <c r="H11" s="15">
        <v>96264544.709999993</v>
      </c>
      <c r="I11" s="3"/>
      <c r="J11" s="16">
        <v>7607</v>
      </c>
      <c r="K11" s="16">
        <v>63957</v>
      </c>
    </row>
    <row r="12" spans="1:11" x14ac:dyDescent="0.25">
      <c r="A12" s="3">
        <v>4</v>
      </c>
      <c r="B12" s="3" t="s">
        <v>3</v>
      </c>
      <c r="C12" s="3">
        <v>2024</v>
      </c>
      <c r="D12" s="3" t="s">
        <v>30</v>
      </c>
      <c r="E12" s="9">
        <v>45565</v>
      </c>
      <c r="F12" s="3">
        <v>1</v>
      </c>
      <c r="G12" s="10">
        <f t="shared" ref="G12:G15" si="0">404681906.8/1000</f>
        <v>404681.9068</v>
      </c>
      <c r="H12" s="15">
        <v>66966408.119999997</v>
      </c>
      <c r="I12" s="3"/>
      <c r="J12" s="16">
        <v>9211</v>
      </c>
      <c r="K12" s="16">
        <v>58571</v>
      </c>
    </row>
    <row r="13" spans="1:11" x14ac:dyDescent="0.25">
      <c r="A13" s="3">
        <v>5</v>
      </c>
      <c r="B13" s="3" t="s">
        <v>3</v>
      </c>
      <c r="C13" s="3">
        <v>2024</v>
      </c>
      <c r="D13" s="3" t="s">
        <v>29</v>
      </c>
      <c r="E13" s="9">
        <v>45565</v>
      </c>
      <c r="F13" s="3">
        <v>1</v>
      </c>
      <c r="G13" s="10">
        <f t="shared" si="0"/>
        <v>404681.9068</v>
      </c>
      <c r="H13" s="15">
        <v>82042015.549999997</v>
      </c>
      <c r="I13" s="3"/>
      <c r="J13" s="16">
        <v>8198</v>
      </c>
      <c r="K13" s="16">
        <v>52330</v>
      </c>
    </row>
    <row r="14" spans="1:11" x14ac:dyDescent="0.25">
      <c r="A14" s="3">
        <v>6</v>
      </c>
      <c r="B14" s="3" t="s">
        <v>3</v>
      </c>
      <c r="C14" s="3">
        <v>2024</v>
      </c>
      <c r="D14" s="3" t="s">
        <v>20</v>
      </c>
      <c r="E14" s="9">
        <v>45565</v>
      </c>
      <c r="F14" s="3">
        <v>1</v>
      </c>
      <c r="G14" s="10">
        <f t="shared" si="0"/>
        <v>404681.9068</v>
      </c>
      <c r="H14" s="15">
        <v>63722897.57</v>
      </c>
      <c r="I14" s="3"/>
      <c r="J14" s="16">
        <v>4877</v>
      </c>
      <c r="K14" s="16">
        <v>25516</v>
      </c>
    </row>
    <row r="15" spans="1:11" x14ac:dyDescent="0.25">
      <c r="A15" s="3">
        <v>7</v>
      </c>
      <c r="B15" s="3" t="s">
        <v>3</v>
      </c>
      <c r="C15" s="3">
        <v>2024</v>
      </c>
      <c r="D15" s="3" t="s">
        <v>28</v>
      </c>
      <c r="E15" s="9">
        <v>45565</v>
      </c>
      <c r="F15" s="3">
        <v>1</v>
      </c>
      <c r="G15" s="10">
        <f t="shared" si="0"/>
        <v>404681.9068</v>
      </c>
      <c r="H15" s="15">
        <v>87044342.049999997</v>
      </c>
      <c r="I15" s="3"/>
      <c r="J15" s="16">
        <v>12144</v>
      </c>
      <c r="K15" s="16">
        <v>61824</v>
      </c>
    </row>
    <row r="16" spans="1:11" s="2" customFormat="1" x14ac:dyDescent="0.25">
      <c r="A16" s="3">
        <v>8</v>
      </c>
      <c r="B16" s="3" t="s">
        <v>3</v>
      </c>
      <c r="C16" s="3">
        <v>2024</v>
      </c>
      <c r="D16" s="3" t="s">
        <v>31</v>
      </c>
      <c r="E16" s="9">
        <v>45565</v>
      </c>
      <c r="F16" s="3">
        <v>1</v>
      </c>
      <c r="G16" s="10">
        <f>404681906.8/1000</f>
        <v>404681.9068</v>
      </c>
      <c r="H16" s="17">
        <v>62704896.640000001</v>
      </c>
      <c r="I16" s="18"/>
      <c r="J16" s="19">
        <v>10015</v>
      </c>
      <c r="K16" s="19">
        <v>46136</v>
      </c>
    </row>
    <row r="17" spans="1:11" x14ac:dyDescent="0.25">
      <c r="A17" s="3">
        <v>9</v>
      </c>
      <c r="B17" s="3" t="s">
        <v>3</v>
      </c>
      <c r="C17" s="3">
        <v>2024</v>
      </c>
      <c r="D17" s="3" t="s">
        <v>26</v>
      </c>
      <c r="E17" s="9">
        <v>45565</v>
      </c>
      <c r="F17" s="3">
        <v>1</v>
      </c>
      <c r="G17" s="10">
        <f t="shared" ref="G17:G18" si="1">404681906.8/1000</f>
        <v>404681.9068</v>
      </c>
      <c r="H17" s="15">
        <v>68177210.780000001</v>
      </c>
      <c r="I17" s="3"/>
      <c r="J17" s="16">
        <v>10440</v>
      </c>
      <c r="K17" s="16">
        <v>43800</v>
      </c>
    </row>
    <row r="18" spans="1:11" x14ac:dyDescent="0.25">
      <c r="A18" s="3">
        <v>10</v>
      </c>
      <c r="B18" s="3" t="s">
        <v>3</v>
      </c>
      <c r="C18" s="3">
        <v>2024</v>
      </c>
      <c r="D18" s="20" t="s">
        <v>27</v>
      </c>
      <c r="E18" s="9">
        <v>45565</v>
      </c>
      <c r="F18" s="3">
        <v>1</v>
      </c>
      <c r="G18" s="10">
        <f t="shared" si="1"/>
        <v>404681.9068</v>
      </c>
      <c r="H18" s="15">
        <v>81189896.340000004</v>
      </c>
      <c r="I18" s="3"/>
      <c r="J18" s="16">
        <v>5796</v>
      </c>
      <c r="K18" s="16">
        <v>36440</v>
      </c>
    </row>
    <row r="19" spans="1:11" x14ac:dyDescent="0.25">
      <c r="A19" s="3">
        <v>11</v>
      </c>
      <c r="B19" s="3" t="s">
        <v>3</v>
      </c>
      <c r="C19" s="3">
        <v>2024</v>
      </c>
      <c r="D19" s="3" t="s">
        <v>24</v>
      </c>
      <c r="E19" s="9">
        <v>45565</v>
      </c>
      <c r="F19" s="3">
        <v>1</v>
      </c>
      <c r="G19" s="10">
        <f t="shared" ref="G19" si="2">404681906.8/1000</f>
        <v>404681.9068</v>
      </c>
      <c r="H19" s="15">
        <v>80672023.450000003</v>
      </c>
      <c r="I19" s="3"/>
      <c r="J19" s="16">
        <v>6536</v>
      </c>
      <c r="K19" s="16">
        <v>56210</v>
      </c>
    </row>
    <row r="20" spans="1:11" x14ac:dyDescent="0.25">
      <c r="A20" s="3">
        <v>12</v>
      </c>
      <c r="B20" s="3" t="s">
        <v>3</v>
      </c>
      <c r="C20" s="3">
        <v>2023</v>
      </c>
      <c r="D20" s="3" t="s">
        <v>23</v>
      </c>
      <c r="E20" s="8" t="s">
        <v>49</v>
      </c>
      <c r="F20" s="3">
        <v>1</v>
      </c>
      <c r="G20" s="10">
        <f>397234592/1000</f>
        <v>397234.592</v>
      </c>
      <c r="H20" s="15">
        <v>78504925.689999998</v>
      </c>
      <c r="I20" s="3"/>
      <c r="J20" s="16">
        <v>9833</v>
      </c>
      <c r="K20" s="16">
        <v>66540</v>
      </c>
    </row>
    <row r="21" spans="1:11" x14ac:dyDescent="0.25">
      <c r="A21" s="3">
        <v>13</v>
      </c>
      <c r="B21" s="3" t="s">
        <v>3</v>
      </c>
      <c r="C21" s="3">
        <v>2024</v>
      </c>
      <c r="D21" s="3" t="s">
        <v>22</v>
      </c>
      <c r="E21" s="9">
        <v>45565</v>
      </c>
      <c r="F21" s="3">
        <v>1</v>
      </c>
      <c r="G21" s="10">
        <f>404681906.8/1000</f>
        <v>404681.9068</v>
      </c>
      <c r="H21" s="15">
        <v>80767572.709999993</v>
      </c>
      <c r="I21" s="3"/>
      <c r="J21" s="16">
        <v>9608</v>
      </c>
      <c r="K21" s="16">
        <v>52214</v>
      </c>
    </row>
    <row r="22" spans="1:11" x14ac:dyDescent="0.25">
      <c r="A22" s="3">
        <v>14</v>
      </c>
      <c r="B22" s="3" t="s">
        <v>3</v>
      </c>
      <c r="C22" s="3">
        <v>2024</v>
      </c>
      <c r="D22" s="3" t="s">
        <v>19</v>
      </c>
      <c r="E22" s="9">
        <v>45565</v>
      </c>
      <c r="F22" s="3">
        <v>1</v>
      </c>
      <c r="G22" s="10">
        <f t="shared" ref="G22:G23" si="3">404681906.8/1000</f>
        <v>404681.9068</v>
      </c>
      <c r="H22" s="15">
        <v>62908712.399999999</v>
      </c>
      <c r="I22" s="3"/>
      <c r="J22" s="16">
        <v>5324</v>
      </c>
      <c r="K22" s="16">
        <v>28309</v>
      </c>
    </row>
    <row r="23" spans="1:11" x14ac:dyDescent="0.25">
      <c r="A23" s="3">
        <v>15</v>
      </c>
      <c r="B23" s="3" t="s">
        <v>3</v>
      </c>
      <c r="C23" s="3">
        <v>2024</v>
      </c>
      <c r="D23" s="3" t="s">
        <v>25</v>
      </c>
      <c r="E23" s="9">
        <v>45565</v>
      </c>
      <c r="F23" s="3">
        <v>1</v>
      </c>
      <c r="G23" s="10">
        <f t="shared" si="3"/>
        <v>404681.9068</v>
      </c>
      <c r="H23" s="15">
        <v>66164157.090000004</v>
      </c>
      <c r="I23" s="3"/>
      <c r="J23" s="16">
        <v>8951</v>
      </c>
      <c r="K23" s="16">
        <v>45233</v>
      </c>
    </row>
    <row r="24" spans="1:11" x14ac:dyDescent="0.25">
      <c r="A24" s="3">
        <v>16</v>
      </c>
      <c r="B24" s="3" t="s">
        <v>3</v>
      </c>
      <c r="C24" s="3">
        <v>2023</v>
      </c>
      <c r="D24" s="3" t="s">
        <v>33</v>
      </c>
      <c r="E24" s="8" t="s">
        <v>49</v>
      </c>
      <c r="F24" s="3">
        <v>1</v>
      </c>
      <c r="G24" s="10">
        <f>397234592/1000</f>
        <v>397234.592</v>
      </c>
      <c r="H24" s="15">
        <v>105164669.78</v>
      </c>
      <c r="I24" s="3"/>
      <c r="J24" s="16">
        <v>11297</v>
      </c>
      <c r="K24" s="16">
        <v>65942</v>
      </c>
    </row>
    <row r="25" spans="1:11" x14ac:dyDescent="0.25">
      <c r="A25" s="3">
        <v>17</v>
      </c>
      <c r="B25" s="3" t="s">
        <v>8</v>
      </c>
      <c r="C25" s="3">
        <v>2018</v>
      </c>
      <c r="D25" s="3" t="s">
        <v>42</v>
      </c>
      <c r="E25" s="9">
        <v>43405</v>
      </c>
      <c r="F25" s="3">
        <v>1</v>
      </c>
      <c r="G25" s="10">
        <f>306516813/1000</f>
        <v>306516.81300000002</v>
      </c>
      <c r="H25" s="15">
        <v>60170081.170000002</v>
      </c>
      <c r="I25" s="3"/>
      <c r="J25" s="16">
        <v>4376</v>
      </c>
      <c r="K25" s="16">
        <v>327808</v>
      </c>
    </row>
    <row r="26" spans="1:11" x14ac:dyDescent="0.25">
      <c r="A26" s="3">
        <v>18</v>
      </c>
      <c r="B26" s="3" t="s">
        <v>10</v>
      </c>
      <c r="C26" s="3">
        <v>2024</v>
      </c>
      <c r="D26" s="18" t="s">
        <v>11</v>
      </c>
      <c r="E26" s="8" t="s">
        <v>52</v>
      </c>
      <c r="F26" s="3">
        <v>1</v>
      </c>
      <c r="G26" s="10">
        <f>286947752.92/1000</f>
        <v>286947.75292</v>
      </c>
      <c r="H26" s="15">
        <v>64834872.469999999</v>
      </c>
      <c r="I26" s="3"/>
      <c r="J26" s="16">
        <v>8028</v>
      </c>
      <c r="K26" s="16">
        <v>38057</v>
      </c>
    </row>
    <row r="27" spans="1:11" x14ac:dyDescent="0.25">
      <c r="A27" s="3">
        <v>19</v>
      </c>
      <c r="B27" s="3" t="s">
        <v>43</v>
      </c>
      <c r="C27" s="3">
        <v>2021</v>
      </c>
      <c r="D27" s="20" t="s">
        <v>44</v>
      </c>
      <c r="E27" s="9">
        <v>44621</v>
      </c>
      <c r="F27" s="3">
        <v>1</v>
      </c>
      <c r="G27" s="10">
        <f>229565217.39/1000</f>
        <v>229565.21738999998</v>
      </c>
      <c r="H27" s="15">
        <v>70128961.439999998</v>
      </c>
      <c r="I27" s="3"/>
      <c r="J27" s="16">
        <v>11443</v>
      </c>
      <c r="K27" s="16">
        <v>177417</v>
      </c>
    </row>
    <row r="28" spans="1:11" x14ac:dyDescent="0.25">
      <c r="A28" s="3">
        <v>20</v>
      </c>
      <c r="B28" s="18" t="s">
        <v>37</v>
      </c>
      <c r="C28" s="3">
        <v>2019</v>
      </c>
      <c r="D28" s="18" t="s">
        <v>45</v>
      </c>
      <c r="E28" s="9">
        <v>43497</v>
      </c>
      <c r="F28" s="3">
        <v>1</v>
      </c>
      <c r="G28" s="10">
        <f>129184380/1000</f>
        <v>129184.38</v>
      </c>
      <c r="H28" s="15">
        <v>57092356.270000003</v>
      </c>
      <c r="I28" s="3"/>
      <c r="J28" s="16">
        <v>7813</v>
      </c>
      <c r="K28" s="16">
        <v>144632</v>
      </c>
    </row>
    <row r="29" spans="1:11" x14ac:dyDescent="0.25">
      <c r="A29" s="3">
        <v>21</v>
      </c>
      <c r="B29" s="3" t="s">
        <v>3</v>
      </c>
      <c r="C29" s="3">
        <v>2024</v>
      </c>
      <c r="D29" s="3" t="s">
        <v>18</v>
      </c>
      <c r="E29" s="9">
        <v>45565</v>
      </c>
      <c r="F29" s="3">
        <v>1</v>
      </c>
      <c r="G29" s="10">
        <f t="shared" ref="G29:G31" si="4">404681906.8/1000</f>
        <v>404681.9068</v>
      </c>
      <c r="H29" s="15">
        <v>68198054.700000003</v>
      </c>
      <c r="I29" s="3"/>
      <c r="J29" s="16">
        <v>8090</v>
      </c>
      <c r="K29" s="16">
        <v>51233</v>
      </c>
    </row>
    <row r="30" spans="1:11" x14ac:dyDescent="0.25">
      <c r="A30" s="3">
        <v>22</v>
      </c>
      <c r="B30" s="3" t="s">
        <v>3</v>
      </c>
      <c r="C30" s="3">
        <v>2024</v>
      </c>
      <c r="D30" s="3" t="s">
        <v>17</v>
      </c>
      <c r="E30" s="9">
        <v>45565</v>
      </c>
      <c r="F30" s="3">
        <v>1</v>
      </c>
      <c r="G30" s="10">
        <f t="shared" si="4"/>
        <v>404681.9068</v>
      </c>
      <c r="H30" s="15">
        <v>83590145.790000007</v>
      </c>
      <c r="I30" s="3"/>
      <c r="J30" s="16">
        <v>11612</v>
      </c>
      <c r="K30" s="16">
        <v>57283</v>
      </c>
    </row>
    <row r="31" spans="1:11" x14ac:dyDescent="0.25">
      <c r="A31" s="3">
        <v>23</v>
      </c>
      <c r="B31" s="3" t="s">
        <v>3</v>
      </c>
      <c r="C31" s="3">
        <v>2024</v>
      </c>
      <c r="D31" s="3" t="s">
        <v>16</v>
      </c>
      <c r="E31" s="9">
        <v>45565</v>
      </c>
      <c r="F31" s="3">
        <v>1</v>
      </c>
      <c r="G31" s="10">
        <f t="shared" si="4"/>
        <v>404681.9068</v>
      </c>
      <c r="H31" s="15">
        <v>61591075.280000001</v>
      </c>
      <c r="I31" s="3"/>
      <c r="J31" s="16">
        <v>9749</v>
      </c>
      <c r="K31" s="16">
        <v>44044</v>
      </c>
    </row>
    <row r="32" spans="1:11" x14ac:dyDescent="0.25">
      <c r="A32" s="3">
        <v>24</v>
      </c>
      <c r="B32" s="18" t="s">
        <v>10</v>
      </c>
      <c r="C32" s="3">
        <v>2024</v>
      </c>
      <c r="D32" s="18" t="s">
        <v>9</v>
      </c>
      <c r="E32" s="9">
        <v>45565</v>
      </c>
      <c r="F32" s="3">
        <v>1</v>
      </c>
      <c r="G32" s="10">
        <f>286947752.92/1000</f>
        <v>286947.75292</v>
      </c>
      <c r="H32" s="15">
        <v>60054208.509999998</v>
      </c>
      <c r="I32" s="3"/>
      <c r="J32" s="16">
        <v>8257</v>
      </c>
      <c r="K32" s="16">
        <v>56738</v>
      </c>
    </row>
    <row r="33" spans="1:11" x14ac:dyDescent="0.25">
      <c r="A33" s="3">
        <v>25</v>
      </c>
      <c r="B33" s="3" t="s">
        <v>3</v>
      </c>
      <c r="C33" s="3">
        <v>2024</v>
      </c>
      <c r="D33" s="3" t="s">
        <v>21</v>
      </c>
      <c r="E33" s="9">
        <v>45565</v>
      </c>
      <c r="F33" s="3">
        <v>1</v>
      </c>
      <c r="G33" s="10">
        <f t="shared" ref="G33" si="5">404681906.8/1000</f>
        <v>404681.9068</v>
      </c>
      <c r="H33" s="15">
        <v>96834969.060000002</v>
      </c>
      <c r="I33" s="3"/>
      <c r="J33" s="16">
        <v>15534</v>
      </c>
      <c r="K33" s="16">
        <v>79609</v>
      </c>
    </row>
    <row r="34" spans="1:11" x14ac:dyDescent="0.25">
      <c r="A34" s="3">
        <v>26</v>
      </c>
      <c r="B34" s="3" t="s">
        <v>8</v>
      </c>
      <c r="C34" s="3">
        <v>2018</v>
      </c>
      <c r="D34" s="3" t="s">
        <v>13</v>
      </c>
      <c r="E34" s="8" t="s">
        <v>51</v>
      </c>
      <c r="F34" s="3">
        <v>1</v>
      </c>
      <c r="G34" s="10">
        <f>269523405/1000</f>
        <v>269523.40500000003</v>
      </c>
      <c r="H34" s="15">
        <v>85255281.730000004</v>
      </c>
      <c r="I34" s="3"/>
      <c r="J34" s="16">
        <v>10679</v>
      </c>
      <c r="K34" s="16">
        <v>420652</v>
      </c>
    </row>
    <row r="35" spans="1:11" x14ac:dyDescent="0.25">
      <c r="A35" s="3">
        <v>27</v>
      </c>
      <c r="B35" s="3" t="s">
        <v>3</v>
      </c>
      <c r="C35" s="3">
        <v>2024</v>
      </c>
      <c r="D35" s="3" t="s">
        <v>15</v>
      </c>
      <c r="E35" s="9">
        <v>45565</v>
      </c>
      <c r="F35" s="3">
        <v>1</v>
      </c>
      <c r="G35" s="10">
        <f t="shared" ref="G35" si="6">404681906.8/1000</f>
        <v>404681.9068</v>
      </c>
      <c r="H35" s="15">
        <v>83645285.409999996</v>
      </c>
      <c r="I35" s="3"/>
      <c r="J35" s="16">
        <v>10502</v>
      </c>
      <c r="K35" s="16">
        <v>49550</v>
      </c>
    </row>
    <row r="36" spans="1:11" x14ac:dyDescent="0.25">
      <c r="A36" s="3">
        <v>28</v>
      </c>
      <c r="B36" s="3" t="s">
        <v>8</v>
      </c>
      <c r="C36" s="3">
        <v>2018</v>
      </c>
      <c r="D36" s="3" t="s">
        <v>14</v>
      </c>
      <c r="E36" s="8" t="s">
        <v>50</v>
      </c>
      <c r="F36" s="3">
        <v>1</v>
      </c>
      <c r="G36" s="10">
        <f>216203824/1000</f>
        <v>216203.82399999999</v>
      </c>
      <c r="H36" s="15">
        <v>64833565.420000002</v>
      </c>
      <c r="I36" s="3"/>
      <c r="J36" s="16">
        <v>5429</v>
      </c>
      <c r="K36" s="16">
        <v>349402</v>
      </c>
    </row>
    <row r="37" spans="1:11" s="2" customFormat="1" x14ac:dyDescent="0.25">
      <c r="A37" s="3">
        <v>29</v>
      </c>
      <c r="B37" s="18" t="s">
        <v>10</v>
      </c>
      <c r="C37" s="3">
        <v>2024</v>
      </c>
      <c r="D37" s="18" t="s">
        <v>12</v>
      </c>
      <c r="E37" s="9">
        <v>45565</v>
      </c>
      <c r="F37" s="3">
        <v>1</v>
      </c>
      <c r="G37" s="10">
        <f>286947752.92/1000</f>
        <v>286947.75292</v>
      </c>
      <c r="H37" s="17">
        <v>94904600.450000003</v>
      </c>
      <c r="I37" s="18"/>
      <c r="J37" s="19">
        <v>10468</v>
      </c>
      <c r="K37" s="19">
        <v>49193</v>
      </c>
    </row>
    <row r="38" spans="1:11" x14ac:dyDescent="0.25">
      <c r="A38" s="3">
        <v>30</v>
      </c>
      <c r="B38" s="3" t="s">
        <v>7</v>
      </c>
      <c r="C38" s="3">
        <v>2018</v>
      </c>
      <c r="D38" s="3" t="s">
        <v>46</v>
      </c>
      <c r="E38" s="9">
        <v>43344</v>
      </c>
      <c r="F38" s="3">
        <v>1</v>
      </c>
      <c r="G38" s="10">
        <f>300665815/1000</f>
        <v>300665.815</v>
      </c>
      <c r="H38" s="15">
        <v>11274968.060000001</v>
      </c>
      <c r="I38" s="3"/>
      <c r="J38" s="3">
        <v>0</v>
      </c>
      <c r="K38" s="3">
        <v>0</v>
      </c>
    </row>
    <row r="39" spans="1:11" ht="16.5" customHeight="1" x14ac:dyDescent="0.25">
      <c r="A39" s="3"/>
      <c r="B39" s="32" t="s">
        <v>232</v>
      </c>
      <c r="C39" s="32"/>
      <c r="D39" s="32"/>
      <c r="E39" s="32"/>
      <c r="F39" s="32"/>
      <c r="G39" s="32"/>
      <c r="H39" s="32"/>
      <c r="I39" s="32"/>
      <c r="J39" s="32"/>
      <c r="K39" s="32"/>
    </row>
    <row r="40" spans="1:11" x14ac:dyDescent="0.25">
      <c r="A40" s="3">
        <v>31</v>
      </c>
      <c r="B40" s="3" t="s">
        <v>7</v>
      </c>
      <c r="C40" s="3">
        <v>2016</v>
      </c>
      <c r="D40" s="3" t="s">
        <v>6</v>
      </c>
      <c r="E40" s="8" t="s">
        <v>53</v>
      </c>
      <c r="F40" s="3">
        <v>1</v>
      </c>
      <c r="G40" s="10">
        <f>293849402/1000</f>
        <v>293849.402</v>
      </c>
      <c r="H40" s="15">
        <v>56683359.049999997</v>
      </c>
      <c r="I40" s="3"/>
      <c r="J40" s="16">
        <v>6008</v>
      </c>
      <c r="K40" s="16">
        <v>282826</v>
      </c>
    </row>
    <row r="41" spans="1:11" ht="16.5" customHeight="1" x14ac:dyDescent="0.25">
      <c r="A41" s="3"/>
      <c r="B41" s="32" t="s">
        <v>210</v>
      </c>
      <c r="C41" s="32"/>
      <c r="D41" s="32"/>
      <c r="E41" s="32"/>
      <c r="F41" s="32"/>
      <c r="G41" s="32"/>
      <c r="H41" s="32"/>
      <c r="I41" s="32"/>
      <c r="J41" s="32"/>
      <c r="K41" s="32"/>
    </row>
    <row r="42" spans="1:11" x14ac:dyDescent="0.25">
      <c r="A42" s="3">
        <v>32</v>
      </c>
      <c r="B42" s="3" t="s">
        <v>5</v>
      </c>
      <c r="C42" s="3">
        <v>2016</v>
      </c>
      <c r="D42" s="3" t="s">
        <v>4</v>
      </c>
      <c r="E42" s="8" t="s">
        <v>54</v>
      </c>
      <c r="F42" s="3">
        <v>1</v>
      </c>
      <c r="G42" s="10">
        <f>99089487/1000</f>
        <v>99089.486999999994</v>
      </c>
      <c r="H42" s="15">
        <v>49919574.32</v>
      </c>
      <c r="I42" s="3"/>
      <c r="J42" s="16">
        <v>6612</v>
      </c>
      <c r="K42" s="16">
        <v>292446</v>
      </c>
    </row>
    <row r="43" spans="1:11" ht="16.5" customHeight="1" x14ac:dyDescent="0.25">
      <c r="A43" s="3"/>
      <c r="B43" s="32" t="s">
        <v>211</v>
      </c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5">
      <c r="A44" s="3">
        <v>33</v>
      </c>
      <c r="B44" s="3" t="s">
        <v>3</v>
      </c>
      <c r="C44" s="3">
        <v>2024</v>
      </c>
      <c r="D44" s="3" t="s">
        <v>2</v>
      </c>
      <c r="E44" s="21">
        <v>45565</v>
      </c>
      <c r="F44" s="3">
        <v>1</v>
      </c>
      <c r="G44" s="10">
        <f t="shared" ref="G44" si="7">404681906.8/1000</f>
        <v>404681.9068</v>
      </c>
      <c r="H44" s="15">
        <v>71314723.200000003</v>
      </c>
      <c r="I44" s="3"/>
      <c r="J44" s="16">
        <v>10785</v>
      </c>
      <c r="K44" s="16">
        <v>50287</v>
      </c>
    </row>
    <row r="45" spans="1:11" x14ac:dyDescent="0.25">
      <c r="A45" s="3">
        <v>34</v>
      </c>
      <c r="B45" s="22" t="s">
        <v>1</v>
      </c>
      <c r="C45" s="22">
        <v>2022</v>
      </c>
      <c r="D45" s="22" t="s">
        <v>0</v>
      </c>
      <c r="E45" s="23" t="s">
        <v>55</v>
      </c>
      <c r="F45" s="22">
        <v>1</v>
      </c>
      <c r="G45" s="12">
        <f>365247391/1000</f>
        <v>365247.391</v>
      </c>
      <c r="H45" s="24">
        <v>117901811.95999999</v>
      </c>
      <c r="I45" s="22"/>
      <c r="J45" s="16">
        <v>10343</v>
      </c>
      <c r="K45" s="16">
        <v>172135</v>
      </c>
    </row>
    <row r="46" spans="1:11" x14ac:dyDescent="0.25">
      <c r="A46" s="3"/>
      <c r="B46" s="32" t="s">
        <v>56</v>
      </c>
      <c r="C46" s="32"/>
      <c r="D46" s="32"/>
      <c r="E46" s="32"/>
      <c r="F46" s="32"/>
      <c r="G46" s="32"/>
      <c r="H46" s="32"/>
      <c r="I46" s="32"/>
      <c r="J46" s="32"/>
      <c r="K46" s="32"/>
    </row>
    <row r="47" spans="1:11" x14ac:dyDescent="0.25">
      <c r="A47" s="3">
        <v>35</v>
      </c>
      <c r="B47" s="3" t="s">
        <v>3</v>
      </c>
      <c r="C47" s="3">
        <v>2024</v>
      </c>
      <c r="D47" s="3" t="s">
        <v>57</v>
      </c>
      <c r="E47" s="21">
        <v>45536</v>
      </c>
      <c r="F47" s="3">
        <v>1</v>
      </c>
      <c r="G47" s="5">
        <v>396898214</v>
      </c>
      <c r="H47" s="5" t="s">
        <v>58</v>
      </c>
      <c r="I47" s="5">
        <v>10657718.529999999</v>
      </c>
      <c r="J47" s="6">
        <v>11506</v>
      </c>
      <c r="K47" s="6">
        <v>74965</v>
      </c>
    </row>
    <row r="48" spans="1:11" x14ac:dyDescent="0.25">
      <c r="A48" s="3">
        <v>36</v>
      </c>
      <c r="B48" s="3" t="s">
        <v>7</v>
      </c>
      <c r="C48" s="3">
        <v>2017</v>
      </c>
      <c r="D48" s="3" t="s">
        <v>59</v>
      </c>
      <c r="E48" s="21">
        <v>42979</v>
      </c>
      <c r="F48" s="3">
        <v>1</v>
      </c>
      <c r="G48" s="5">
        <v>293849402</v>
      </c>
      <c r="H48" s="5" t="s">
        <v>60</v>
      </c>
      <c r="I48" s="5">
        <v>7921572.46</v>
      </c>
      <c r="J48" s="6">
        <v>14904</v>
      </c>
      <c r="K48" s="6">
        <v>398891</v>
      </c>
    </row>
    <row r="49" spans="1:13" x14ac:dyDescent="0.25">
      <c r="A49" s="3">
        <v>37</v>
      </c>
      <c r="B49" s="3" t="s">
        <v>61</v>
      </c>
      <c r="C49" s="3">
        <v>2008</v>
      </c>
      <c r="D49" s="3" t="s">
        <v>62</v>
      </c>
      <c r="E49" s="21">
        <v>42461</v>
      </c>
      <c r="F49" s="3">
        <v>1</v>
      </c>
      <c r="G49" s="5">
        <f>18661994.93</f>
        <v>18661994.93</v>
      </c>
      <c r="H49" s="5">
        <v>0</v>
      </c>
      <c r="I49" s="5" t="s">
        <v>63</v>
      </c>
      <c r="J49" s="6">
        <v>2813</v>
      </c>
      <c r="K49" s="6">
        <v>374841</v>
      </c>
    </row>
    <row r="50" spans="1:13" x14ac:dyDescent="0.25">
      <c r="A50" s="3">
        <v>38</v>
      </c>
      <c r="B50" s="3" t="s">
        <v>5</v>
      </c>
      <c r="C50" s="3">
        <v>2017</v>
      </c>
      <c r="D50" s="20" t="s">
        <v>65</v>
      </c>
      <c r="E50" s="21">
        <v>43009</v>
      </c>
      <c r="F50" s="3">
        <v>1</v>
      </c>
      <c r="G50" s="5">
        <v>135537641</v>
      </c>
      <c r="H50" s="5" t="s">
        <v>66</v>
      </c>
      <c r="I50" s="5">
        <v>0</v>
      </c>
      <c r="J50" s="6">
        <v>10278</v>
      </c>
      <c r="K50" s="6">
        <v>419974</v>
      </c>
    </row>
    <row r="51" spans="1:13" x14ac:dyDescent="0.25">
      <c r="A51" s="3">
        <v>39</v>
      </c>
      <c r="B51" s="3" t="s">
        <v>67</v>
      </c>
      <c r="C51" s="3">
        <v>2018</v>
      </c>
      <c r="D51" s="20" t="s">
        <v>68</v>
      </c>
      <c r="E51" s="21">
        <v>43466</v>
      </c>
      <c r="F51" s="3">
        <v>1</v>
      </c>
      <c r="G51" s="5">
        <v>73798075</v>
      </c>
      <c r="H51" s="5" t="s">
        <v>69</v>
      </c>
      <c r="I51" s="5">
        <v>4281427.1500000004</v>
      </c>
      <c r="J51" s="6">
        <v>15324</v>
      </c>
      <c r="K51" s="6">
        <v>353400</v>
      </c>
    </row>
    <row r="52" spans="1:13" x14ac:dyDescent="0.25">
      <c r="A52" s="3">
        <v>40</v>
      </c>
      <c r="B52" s="3" t="s">
        <v>7</v>
      </c>
      <c r="C52" s="3">
        <v>2017</v>
      </c>
      <c r="D52" s="3" t="s">
        <v>70</v>
      </c>
      <c r="E52" s="21">
        <v>45597</v>
      </c>
      <c r="F52" s="3">
        <v>1</v>
      </c>
      <c r="G52" s="5">
        <v>293849402</v>
      </c>
      <c r="H52" s="5" t="s">
        <v>60</v>
      </c>
      <c r="I52" s="5">
        <v>0</v>
      </c>
      <c r="J52" s="6">
        <v>19333</v>
      </c>
      <c r="K52" s="6">
        <v>397786</v>
      </c>
    </row>
    <row r="53" spans="1:13" x14ac:dyDescent="0.25">
      <c r="A53" s="3">
        <v>41</v>
      </c>
      <c r="B53" s="3" t="s">
        <v>71</v>
      </c>
      <c r="C53" s="3">
        <v>2015</v>
      </c>
      <c r="D53" s="3" t="s">
        <v>72</v>
      </c>
      <c r="E53" s="21">
        <v>42309</v>
      </c>
      <c r="F53" s="3">
        <v>1</v>
      </c>
      <c r="G53" s="5">
        <v>45449045</v>
      </c>
      <c r="H53" s="5" t="s">
        <v>73</v>
      </c>
      <c r="I53" s="5">
        <v>2473471.59</v>
      </c>
      <c r="J53" s="6">
        <v>13542</v>
      </c>
      <c r="K53" s="6">
        <v>368397</v>
      </c>
    </row>
    <row r="54" spans="1:13" ht="16.5" customHeight="1" x14ac:dyDescent="0.25">
      <c r="A54" s="3"/>
      <c r="B54" s="32" t="s">
        <v>74</v>
      </c>
      <c r="C54" s="32"/>
      <c r="D54" s="32"/>
      <c r="E54" s="32"/>
      <c r="F54" s="32"/>
      <c r="G54" s="32"/>
      <c r="H54" s="32"/>
      <c r="I54" s="32"/>
      <c r="J54" s="32"/>
      <c r="K54" s="32"/>
    </row>
    <row r="55" spans="1:13" x14ac:dyDescent="0.25">
      <c r="A55" s="3">
        <v>42</v>
      </c>
      <c r="B55" s="3" t="s">
        <v>3</v>
      </c>
      <c r="C55" s="3">
        <v>2024</v>
      </c>
      <c r="D55" s="3" t="s">
        <v>75</v>
      </c>
      <c r="E55" s="21">
        <v>45536</v>
      </c>
      <c r="F55" s="3">
        <v>1</v>
      </c>
      <c r="G55" s="5">
        <v>396898214</v>
      </c>
      <c r="H55" s="5" t="s">
        <v>58</v>
      </c>
      <c r="I55" s="5">
        <v>1587750</v>
      </c>
      <c r="J55" s="6">
        <v>18493</v>
      </c>
      <c r="K55" s="6">
        <v>71505</v>
      </c>
    </row>
    <row r="56" spans="1:13" x14ac:dyDescent="0.25">
      <c r="A56" s="3"/>
      <c r="B56" s="32" t="s">
        <v>76</v>
      </c>
      <c r="C56" s="32"/>
      <c r="D56" s="32"/>
      <c r="E56" s="32"/>
      <c r="F56" s="32"/>
      <c r="G56" s="32"/>
      <c r="H56" s="32"/>
      <c r="I56" s="32"/>
      <c r="J56" s="32"/>
      <c r="K56" s="32"/>
    </row>
    <row r="57" spans="1:13" x14ac:dyDescent="0.25">
      <c r="A57" s="3">
        <v>43</v>
      </c>
      <c r="B57" s="3" t="s">
        <v>7</v>
      </c>
      <c r="C57" s="3">
        <v>2013</v>
      </c>
      <c r="D57" s="3" t="s">
        <v>77</v>
      </c>
      <c r="E57" s="21">
        <v>41883</v>
      </c>
      <c r="F57" s="3">
        <v>1</v>
      </c>
      <c r="G57" s="5">
        <v>178087401</v>
      </c>
      <c r="H57" s="5" t="s">
        <v>78</v>
      </c>
      <c r="I57" s="5">
        <v>9512100.3200000003</v>
      </c>
      <c r="J57" s="6">
        <v>18542</v>
      </c>
      <c r="K57" s="6">
        <v>529379</v>
      </c>
    </row>
    <row r="58" spans="1:13" x14ac:dyDescent="0.25">
      <c r="A58" s="3"/>
      <c r="B58" s="29" t="s">
        <v>212</v>
      </c>
      <c r="C58" s="30"/>
      <c r="D58" s="30"/>
      <c r="E58" s="30"/>
      <c r="F58" s="30"/>
      <c r="G58" s="30"/>
      <c r="H58" s="30"/>
      <c r="I58" s="30"/>
      <c r="J58" s="30"/>
      <c r="K58" s="31"/>
    </row>
    <row r="59" spans="1:13" x14ac:dyDescent="0.25">
      <c r="A59" s="3">
        <v>44</v>
      </c>
      <c r="B59" s="3" t="s">
        <v>7</v>
      </c>
      <c r="C59" s="3">
        <v>2017</v>
      </c>
      <c r="D59" s="3" t="s">
        <v>79</v>
      </c>
      <c r="E59" s="21">
        <v>42856</v>
      </c>
      <c r="F59" s="3">
        <v>1</v>
      </c>
      <c r="G59" s="5">
        <f>185910752</f>
        <v>185910752</v>
      </c>
      <c r="H59" s="5">
        <v>69716532</v>
      </c>
      <c r="I59" s="5">
        <v>17439000</v>
      </c>
      <c r="J59" s="6">
        <v>6958</v>
      </c>
      <c r="K59" s="6">
        <v>479785</v>
      </c>
    </row>
    <row r="60" spans="1:13" ht="16.5" customHeight="1" x14ac:dyDescent="0.25">
      <c r="A60" s="3"/>
      <c r="B60" s="32" t="s">
        <v>80</v>
      </c>
      <c r="C60" s="32"/>
      <c r="D60" s="32"/>
      <c r="E60" s="32"/>
      <c r="F60" s="32"/>
      <c r="G60" s="32"/>
      <c r="H60" s="32"/>
      <c r="I60" s="32"/>
      <c r="J60" s="32"/>
      <c r="K60" s="32"/>
    </row>
    <row r="61" spans="1:13" x14ac:dyDescent="0.25">
      <c r="A61" s="3">
        <v>45</v>
      </c>
      <c r="B61" s="3" t="s">
        <v>3</v>
      </c>
      <c r="C61" s="3">
        <v>2024</v>
      </c>
      <c r="D61" s="3" t="s">
        <v>81</v>
      </c>
      <c r="E61" s="3" t="s">
        <v>82</v>
      </c>
      <c r="F61" s="3">
        <v>1</v>
      </c>
      <c r="G61" s="5">
        <v>404136882.44999999</v>
      </c>
      <c r="H61" s="5">
        <v>74091761.790000007</v>
      </c>
      <c r="I61" s="25">
        <v>4091000</v>
      </c>
      <c r="J61" s="6">
        <v>13086</v>
      </c>
      <c r="K61" s="6">
        <v>58878</v>
      </c>
    </row>
    <row r="62" spans="1:13" x14ac:dyDescent="0.25">
      <c r="A62" s="3">
        <v>46</v>
      </c>
      <c r="B62" s="3" t="s">
        <v>83</v>
      </c>
      <c r="C62" s="3">
        <v>2018</v>
      </c>
      <c r="D62" s="3" t="s">
        <v>84</v>
      </c>
      <c r="E62" s="3" t="s">
        <v>82</v>
      </c>
      <c r="F62" s="3">
        <v>1</v>
      </c>
      <c r="G62" s="5">
        <v>269523405</v>
      </c>
      <c r="H62" s="5">
        <v>167538893.72999999</v>
      </c>
      <c r="I62" s="25">
        <v>0</v>
      </c>
      <c r="J62" s="6">
        <v>7359</v>
      </c>
      <c r="K62" s="6">
        <v>325874</v>
      </c>
    </row>
    <row r="63" spans="1:13" s="2" customFormat="1" x14ac:dyDescent="0.25">
      <c r="A63" s="3">
        <v>47</v>
      </c>
      <c r="B63" s="3" t="s">
        <v>83</v>
      </c>
      <c r="C63" s="3">
        <v>2021</v>
      </c>
      <c r="D63" s="3" t="s">
        <v>85</v>
      </c>
      <c r="E63" s="3" t="s">
        <v>82</v>
      </c>
      <c r="F63" s="3">
        <v>1</v>
      </c>
      <c r="G63" s="5">
        <v>288809068.50999999</v>
      </c>
      <c r="H63" s="5">
        <v>180024319.43000001</v>
      </c>
      <c r="I63" s="25">
        <v>0</v>
      </c>
      <c r="J63" s="6">
        <v>10735</v>
      </c>
      <c r="K63" s="6">
        <v>159883</v>
      </c>
      <c r="M63" s="1"/>
    </row>
    <row r="64" spans="1:13" x14ac:dyDescent="0.25">
      <c r="A64" s="3">
        <v>48</v>
      </c>
      <c r="B64" s="3" t="s">
        <v>202</v>
      </c>
      <c r="C64" s="3">
        <v>2000</v>
      </c>
      <c r="D64" s="3" t="s">
        <v>86</v>
      </c>
      <c r="E64" s="3" t="s">
        <v>87</v>
      </c>
      <c r="F64" s="3">
        <v>1</v>
      </c>
      <c r="G64" s="5">
        <v>37748376</v>
      </c>
      <c r="H64" s="5">
        <v>27713599.379999999</v>
      </c>
      <c r="I64" s="25">
        <v>0</v>
      </c>
      <c r="J64" s="6">
        <v>4424</v>
      </c>
      <c r="K64" s="6">
        <v>703597</v>
      </c>
    </row>
    <row r="65" spans="1:11" x14ac:dyDescent="0.25">
      <c r="A65" s="3">
        <v>49</v>
      </c>
      <c r="B65" s="3" t="s">
        <v>88</v>
      </c>
      <c r="C65" s="3">
        <v>2018</v>
      </c>
      <c r="D65" s="3" t="s">
        <v>89</v>
      </c>
      <c r="E65" s="3" t="s">
        <v>90</v>
      </c>
      <c r="F65" s="3">
        <v>1</v>
      </c>
      <c r="G65" s="5">
        <v>99089487</v>
      </c>
      <c r="H65" s="5">
        <v>64406582.520000003</v>
      </c>
      <c r="I65" s="25">
        <v>0</v>
      </c>
      <c r="J65" s="6"/>
      <c r="K65" s="6">
        <v>232295</v>
      </c>
    </row>
    <row r="66" spans="1:11" x14ac:dyDescent="0.25">
      <c r="A66" s="3">
        <v>50</v>
      </c>
      <c r="B66" s="3" t="s">
        <v>3</v>
      </c>
      <c r="C66" s="3">
        <v>2024</v>
      </c>
      <c r="D66" s="3" t="s">
        <v>91</v>
      </c>
      <c r="E66" s="3" t="s">
        <v>82</v>
      </c>
      <c r="F66" s="3">
        <v>1</v>
      </c>
      <c r="G66" s="5">
        <v>404136882.44999999</v>
      </c>
      <c r="H66" s="5">
        <v>74091761.790000007</v>
      </c>
      <c r="I66" s="25">
        <v>1551400</v>
      </c>
      <c r="J66" s="6">
        <v>5852</v>
      </c>
      <c r="K66" s="6">
        <v>52352</v>
      </c>
    </row>
    <row r="67" spans="1:11" ht="16.5" customHeight="1" x14ac:dyDescent="0.25">
      <c r="A67" s="3"/>
      <c r="B67" s="29" t="s">
        <v>213</v>
      </c>
      <c r="C67" s="30"/>
      <c r="D67" s="30"/>
      <c r="E67" s="30"/>
      <c r="F67" s="30"/>
      <c r="G67" s="30"/>
      <c r="H67" s="30"/>
      <c r="I67" s="30"/>
      <c r="J67" s="30"/>
      <c r="K67" s="31"/>
    </row>
    <row r="68" spans="1:11" x14ac:dyDescent="0.25">
      <c r="A68" s="3">
        <v>51</v>
      </c>
      <c r="B68" s="3" t="s">
        <v>92</v>
      </c>
      <c r="C68" s="3">
        <v>2017</v>
      </c>
      <c r="D68" s="3" t="s">
        <v>93</v>
      </c>
      <c r="E68" s="9">
        <v>36702</v>
      </c>
      <c r="F68" s="3">
        <v>1</v>
      </c>
      <c r="G68" s="26">
        <v>832351691</v>
      </c>
      <c r="H68" s="27">
        <v>147266300</v>
      </c>
      <c r="I68" s="3"/>
      <c r="J68" s="3">
        <v>25310</v>
      </c>
      <c r="K68" s="3">
        <v>452215</v>
      </c>
    </row>
    <row r="69" spans="1:11" x14ac:dyDescent="0.25">
      <c r="A69" s="3">
        <v>52</v>
      </c>
      <c r="B69" s="3" t="s">
        <v>3</v>
      </c>
      <c r="C69" s="3">
        <v>2025</v>
      </c>
      <c r="D69" s="3" t="s">
        <v>94</v>
      </c>
      <c r="E69" s="9">
        <v>45992</v>
      </c>
      <c r="F69" s="3">
        <v>1</v>
      </c>
      <c r="G69" s="6">
        <v>397377214</v>
      </c>
      <c r="H69" s="27">
        <v>50661828</v>
      </c>
      <c r="I69" s="3"/>
      <c r="J69" s="3">
        <v>2333</v>
      </c>
      <c r="K69" s="3">
        <v>7785</v>
      </c>
    </row>
    <row r="70" spans="1:11" x14ac:dyDescent="0.25">
      <c r="A70" s="3">
        <v>53</v>
      </c>
      <c r="B70" s="3" t="s">
        <v>3</v>
      </c>
      <c r="C70" s="3">
        <v>2024</v>
      </c>
      <c r="D70" s="3" t="s">
        <v>95</v>
      </c>
      <c r="E70" s="9">
        <v>45689</v>
      </c>
      <c r="F70" s="3">
        <v>1</v>
      </c>
      <c r="G70" s="26">
        <v>397399533</v>
      </c>
      <c r="H70" s="27">
        <v>107639034</v>
      </c>
      <c r="I70" s="3"/>
      <c r="J70" s="3">
        <v>12923</v>
      </c>
      <c r="K70" s="3">
        <v>63687</v>
      </c>
    </row>
    <row r="71" spans="1:11" x14ac:dyDescent="0.25">
      <c r="A71" s="3">
        <v>54</v>
      </c>
      <c r="B71" s="3" t="s">
        <v>7</v>
      </c>
      <c r="C71" s="3">
        <v>2015</v>
      </c>
      <c r="D71" s="3" t="s">
        <v>96</v>
      </c>
      <c r="E71" s="9" t="s">
        <v>97</v>
      </c>
      <c r="F71" s="3">
        <v>1</v>
      </c>
      <c r="G71" s="26">
        <v>185910752</v>
      </c>
      <c r="H71" s="27">
        <v>98964064</v>
      </c>
      <c r="I71" s="3"/>
      <c r="J71" s="3">
        <v>16412</v>
      </c>
      <c r="K71" s="3">
        <v>659842</v>
      </c>
    </row>
    <row r="72" spans="1:11" x14ac:dyDescent="0.25">
      <c r="A72" s="3">
        <v>55</v>
      </c>
      <c r="B72" s="3" t="s">
        <v>7</v>
      </c>
      <c r="C72" s="3">
        <v>2017</v>
      </c>
      <c r="D72" s="3" t="s">
        <v>98</v>
      </c>
      <c r="E72" s="9" t="s">
        <v>99</v>
      </c>
      <c r="F72" s="3">
        <v>1</v>
      </c>
      <c r="G72" s="26">
        <v>299192118</v>
      </c>
      <c r="H72" s="27">
        <v>115842086</v>
      </c>
      <c r="I72" s="3"/>
      <c r="J72" s="3">
        <v>16504</v>
      </c>
      <c r="K72" s="3">
        <v>396491</v>
      </c>
    </row>
    <row r="73" spans="1:11" x14ac:dyDescent="0.25">
      <c r="A73" s="3">
        <v>56</v>
      </c>
      <c r="B73" s="3" t="s">
        <v>35</v>
      </c>
      <c r="C73" s="3">
        <v>2001</v>
      </c>
      <c r="D73" s="3" t="s">
        <v>100</v>
      </c>
      <c r="E73" s="9">
        <v>38497</v>
      </c>
      <c r="F73" s="3">
        <v>1</v>
      </c>
      <c r="G73" s="26">
        <v>207616068</v>
      </c>
      <c r="H73" s="27">
        <v>136023538</v>
      </c>
      <c r="I73" s="3"/>
      <c r="J73" s="3">
        <v>22363</v>
      </c>
      <c r="K73" s="3">
        <v>1071526</v>
      </c>
    </row>
    <row r="74" spans="1:11" x14ac:dyDescent="0.25">
      <c r="A74" s="3">
        <v>57</v>
      </c>
      <c r="B74" s="3" t="s">
        <v>3</v>
      </c>
      <c r="C74" s="3">
        <v>2023</v>
      </c>
      <c r="D74" s="3" t="s">
        <v>101</v>
      </c>
      <c r="E74" s="9">
        <v>45620</v>
      </c>
      <c r="F74" s="3">
        <v>1</v>
      </c>
      <c r="G74" s="26">
        <v>397377214</v>
      </c>
      <c r="H74" s="27">
        <v>103544448</v>
      </c>
      <c r="I74" s="3"/>
      <c r="J74" s="3">
        <v>14281</v>
      </c>
      <c r="K74" s="3">
        <v>77377</v>
      </c>
    </row>
    <row r="75" spans="1:11" x14ac:dyDescent="0.25">
      <c r="A75" s="3">
        <v>58</v>
      </c>
      <c r="B75" s="3" t="s">
        <v>3</v>
      </c>
      <c r="C75" s="3">
        <v>2023</v>
      </c>
      <c r="D75" s="3" t="s">
        <v>102</v>
      </c>
      <c r="E75" s="9">
        <v>45620</v>
      </c>
      <c r="F75" s="3">
        <v>1</v>
      </c>
      <c r="G75" s="26">
        <v>397241473</v>
      </c>
      <c r="H75" s="27">
        <v>97367869</v>
      </c>
      <c r="I75" s="3"/>
      <c r="J75" s="3">
        <v>11365</v>
      </c>
      <c r="K75" s="3">
        <v>64358</v>
      </c>
    </row>
    <row r="76" spans="1:11" x14ac:dyDescent="0.25">
      <c r="A76" s="3">
        <v>59</v>
      </c>
      <c r="B76" s="3" t="s">
        <v>103</v>
      </c>
      <c r="C76" s="3">
        <v>2018</v>
      </c>
      <c r="D76" s="3" t="s">
        <v>104</v>
      </c>
      <c r="E76" s="9" t="s">
        <v>105</v>
      </c>
      <c r="F76" s="3">
        <v>1</v>
      </c>
      <c r="G76" s="9" t="s">
        <v>105</v>
      </c>
      <c r="H76" s="27">
        <v>87832342</v>
      </c>
      <c r="I76" s="3"/>
      <c r="J76" s="3">
        <v>13949</v>
      </c>
      <c r="K76" s="3">
        <v>343222</v>
      </c>
    </row>
    <row r="77" spans="1:11" x14ac:dyDescent="0.25">
      <c r="A77" s="3">
        <v>60</v>
      </c>
      <c r="B77" s="3" t="s">
        <v>106</v>
      </c>
      <c r="C77" s="3">
        <v>2013</v>
      </c>
      <c r="D77" s="3" t="s">
        <v>107</v>
      </c>
      <c r="E77" s="9">
        <v>45597</v>
      </c>
      <c r="F77" s="3">
        <v>1</v>
      </c>
      <c r="G77" s="26">
        <v>169867692</v>
      </c>
      <c r="H77" s="27">
        <v>92162887</v>
      </c>
      <c r="I77" s="3"/>
      <c r="J77" s="3">
        <v>9182</v>
      </c>
      <c r="K77" s="3">
        <v>373875</v>
      </c>
    </row>
    <row r="78" spans="1:11" x14ac:dyDescent="0.25">
      <c r="A78" s="3">
        <v>61</v>
      </c>
      <c r="B78" s="3" t="s">
        <v>5</v>
      </c>
      <c r="C78" s="3">
        <v>2017</v>
      </c>
      <c r="D78" s="3" t="s">
        <v>108</v>
      </c>
      <c r="E78" s="9">
        <v>43033</v>
      </c>
      <c r="F78" s="3">
        <v>1</v>
      </c>
      <c r="G78" s="26">
        <v>99089487</v>
      </c>
      <c r="H78" s="27">
        <v>85500509</v>
      </c>
      <c r="I78" s="3"/>
      <c r="J78" s="3">
        <v>9910</v>
      </c>
      <c r="K78" s="3">
        <v>416354</v>
      </c>
    </row>
    <row r="79" spans="1:11" ht="16.5" customHeight="1" x14ac:dyDescent="0.25">
      <c r="A79" s="3"/>
      <c r="B79" s="29" t="s">
        <v>214</v>
      </c>
      <c r="C79" s="30"/>
      <c r="D79" s="30"/>
      <c r="E79" s="30"/>
      <c r="F79" s="30"/>
      <c r="G79" s="30"/>
      <c r="H79" s="30"/>
      <c r="I79" s="30"/>
      <c r="J79" s="30"/>
      <c r="K79" s="31"/>
    </row>
    <row r="80" spans="1:11" x14ac:dyDescent="0.25">
      <c r="A80" s="3">
        <v>62</v>
      </c>
      <c r="B80" s="3" t="s">
        <v>109</v>
      </c>
      <c r="C80" s="3">
        <v>2020</v>
      </c>
      <c r="D80" s="3" t="s">
        <v>110</v>
      </c>
      <c r="E80" s="9">
        <v>36550</v>
      </c>
      <c r="F80" s="3">
        <v>1</v>
      </c>
      <c r="G80" s="6">
        <v>346113044</v>
      </c>
      <c r="H80" s="27">
        <v>140798242</v>
      </c>
      <c r="I80" s="3"/>
      <c r="J80" s="3">
        <v>13062</v>
      </c>
      <c r="K80" s="3">
        <v>234430</v>
      </c>
    </row>
    <row r="81" spans="1:11" ht="16.5" customHeight="1" x14ac:dyDescent="0.25">
      <c r="A81" s="3"/>
      <c r="B81" s="29" t="s">
        <v>215</v>
      </c>
      <c r="C81" s="30"/>
      <c r="D81" s="30"/>
      <c r="E81" s="30"/>
      <c r="F81" s="30"/>
      <c r="G81" s="30"/>
      <c r="H81" s="30"/>
      <c r="I81" s="30"/>
      <c r="J81" s="30"/>
      <c r="K81" s="31"/>
    </row>
    <row r="82" spans="1:11" x14ac:dyDescent="0.25">
      <c r="A82" s="3">
        <v>63</v>
      </c>
      <c r="B82" s="3" t="s">
        <v>7</v>
      </c>
      <c r="C82" s="3">
        <v>2015</v>
      </c>
      <c r="D82" s="3" t="s">
        <v>111</v>
      </c>
      <c r="E82" s="9">
        <v>42425</v>
      </c>
      <c r="F82" s="3">
        <v>1</v>
      </c>
      <c r="G82" s="6">
        <v>144387538</v>
      </c>
      <c r="H82" s="27">
        <v>120477991</v>
      </c>
      <c r="I82" s="3"/>
      <c r="J82" s="3">
        <v>10314</v>
      </c>
      <c r="K82" s="3">
        <v>608602</v>
      </c>
    </row>
    <row r="83" spans="1:11" x14ac:dyDescent="0.25">
      <c r="A83" s="3">
        <v>64</v>
      </c>
      <c r="B83" s="3" t="s">
        <v>7</v>
      </c>
      <c r="C83" s="3">
        <v>2014</v>
      </c>
      <c r="D83" s="3" t="s">
        <v>112</v>
      </c>
      <c r="E83" s="9">
        <v>43966</v>
      </c>
      <c r="F83" s="3">
        <v>1</v>
      </c>
      <c r="G83" s="6">
        <v>185910752</v>
      </c>
      <c r="H83" s="27">
        <v>143601992</v>
      </c>
      <c r="I83" s="3"/>
      <c r="J83" s="3">
        <v>17429</v>
      </c>
      <c r="K83" s="3">
        <v>597165</v>
      </c>
    </row>
    <row r="84" spans="1:11" ht="16.5" customHeight="1" x14ac:dyDescent="0.25">
      <c r="A84" s="3"/>
      <c r="B84" s="29" t="s">
        <v>216</v>
      </c>
      <c r="C84" s="30"/>
      <c r="D84" s="30"/>
      <c r="E84" s="30"/>
      <c r="F84" s="30"/>
      <c r="G84" s="30"/>
      <c r="H84" s="30"/>
      <c r="I84" s="30"/>
      <c r="J84" s="30"/>
      <c r="K84" s="31"/>
    </row>
    <row r="85" spans="1:11" x14ac:dyDescent="0.25">
      <c r="A85" s="3">
        <v>65</v>
      </c>
      <c r="B85" s="3" t="s">
        <v>3</v>
      </c>
      <c r="C85" s="3">
        <v>2023</v>
      </c>
      <c r="D85" s="3" t="s">
        <v>113</v>
      </c>
      <c r="E85" s="9">
        <v>45620</v>
      </c>
      <c r="F85" s="3">
        <v>1</v>
      </c>
      <c r="G85" s="6">
        <v>397241473</v>
      </c>
      <c r="H85" s="27">
        <v>103058650</v>
      </c>
      <c r="I85" s="3"/>
      <c r="J85" s="3">
        <v>8781</v>
      </c>
      <c r="K85" s="3">
        <v>51522</v>
      </c>
    </row>
    <row r="86" spans="1:11" x14ac:dyDescent="0.25">
      <c r="A86" s="3">
        <v>66</v>
      </c>
      <c r="B86" s="3" t="s">
        <v>114</v>
      </c>
      <c r="C86" s="3">
        <v>2020</v>
      </c>
      <c r="D86" s="3" t="s">
        <v>115</v>
      </c>
      <c r="E86" s="9">
        <v>44197</v>
      </c>
      <c r="F86" s="3">
        <v>1</v>
      </c>
      <c r="G86" s="6">
        <v>303504348</v>
      </c>
      <c r="H86" s="27">
        <v>111109022</v>
      </c>
      <c r="I86" s="3"/>
      <c r="J86" s="3">
        <v>10095</v>
      </c>
      <c r="K86" s="3">
        <v>189485</v>
      </c>
    </row>
    <row r="87" spans="1:11" ht="16.5" customHeight="1" x14ac:dyDescent="0.25">
      <c r="A87" s="3"/>
      <c r="B87" s="29" t="s">
        <v>217</v>
      </c>
      <c r="C87" s="30"/>
      <c r="D87" s="30"/>
      <c r="E87" s="30"/>
      <c r="F87" s="30"/>
      <c r="G87" s="30"/>
      <c r="H87" s="30"/>
      <c r="I87" s="30"/>
      <c r="J87" s="30"/>
      <c r="K87" s="31"/>
    </row>
    <row r="88" spans="1:11" x14ac:dyDescent="0.25">
      <c r="A88" s="3">
        <v>67</v>
      </c>
      <c r="B88" s="3" t="s">
        <v>116</v>
      </c>
      <c r="C88" s="3">
        <v>2020</v>
      </c>
      <c r="D88" s="3" t="s">
        <v>117</v>
      </c>
      <c r="E88" s="9">
        <v>44197</v>
      </c>
      <c r="F88" s="3">
        <v>1</v>
      </c>
      <c r="G88" s="6">
        <v>217511449</v>
      </c>
      <c r="H88" s="27">
        <v>113329815</v>
      </c>
      <c r="I88" s="3"/>
      <c r="J88" s="3">
        <v>11735</v>
      </c>
      <c r="K88" s="3">
        <v>282822</v>
      </c>
    </row>
    <row r="89" spans="1:11" ht="16.5" customHeight="1" x14ac:dyDescent="0.25">
      <c r="A89" s="3"/>
      <c r="B89" s="29" t="s">
        <v>231</v>
      </c>
      <c r="C89" s="30"/>
      <c r="D89" s="30"/>
      <c r="E89" s="30"/>
      <c r="F89" s="30"/>
      <c r="G89" s="30"/>
      <c r="H89" s="30"/>
      <c r="I89" s="30"/>
      <c r="J89" s="30"/>
      <c r="K89" s="31"/>
    </row>
    <row r="90" spans="1:11" x14ac:dyDescent="0.25">
      <c r="A90" s="3">
        <v>68</v>
      </c>
      <c r="B90" s="3" t="s">
        <v>7</v>
      </c>
      <c r="C90" s="3">
        <v>2015</v>
      </c>
      <c r="D90" s="3" t="s">
        <v>118</v>
      </c>
      <c r="E90" s="9">
        <v>42149</v>
      </c>
      <c r="F90" s="3">
        <v>1</v>
      </c>
      <c r="G90" s="6">
        <v>185910752</v>
      </c>
      <c r="H90" s="27">
        <v>71759356</v>
      </c>
      <c r="I90" s="3"/>
      <c r="J90" s="3">
        <v>9092</v>
      </c>
      <c r="K90" s="3">
        <v>466292</v>
      </c>
    </row>
    <row r="91" spans="1:11" ht="16.5" customHeight="1" x14ac:dyDescent="0.25">
      <c r="A91" s="3"/>
      <c r="B91" s="29" t="s">
        <v>218</v>
      </c>
      <c r="C91" s="30"/>
      <c r="D91" s="30"/>
      <c r="E91" s="30"/>
      <c r="F91" s="30"/>
      <c r="G91" s="30"/>
      <c r="H91" s="30"/>
      <c r="I91" s="30"/>
      <c r="J91" s="30"/>
      <c r="K91" s="31"/>
    </row>
    <row r="92" spans="1:11" x14ac:dyDescent="0.25">
      <c r="A92" s="3">
        <v>69</v>
      </c>
      <c r="B92" s="3" t="s">
        <v>3</v>
      </c>
      <c r="C92" s="3">
        <v>2023</v>
      </c>
      <c r="D92" s="3" t="s">
        <v>119</v>
      </c>
      <c r="E92" s="9">
        <v>45620</v>
      </c>
      <c r="F92" s="3">
        <v>1</v>
      </c>
      <c r="G92" s="6">
        <v>397377214</v>
      </c>
      <c r="H92" s="27">
        <v>82419160</v>
      </c>
      <c r="I92" s="3"/>
      <c r="J92" s="3">
        <v>10214</v>
      </c>
      <c r="K92" s="3">
        <v>47765</v>
      </c>
    </row>
    <row r="93" spans="1:11" x14ac:dyDescent="0.25">
      <c r="A93" s="3">
        <v>70</v>
      </c>
      <c r="B93" s="3" t="s">
        <v>5</v>
      </c>
      <c r="C93" s="3">
        <v>2014</v>
      </c>
      <c r="D93" s="3" t="s">
        <v>120</v>
      </c>
      <c r="E93" s="9">
        <v>42736</v>
      </c>
      <c r="F93" s="3">
        <v>1</v>
      </c>
      <c r="G93" s="6">
        <v>72665624</v>
      </c>
      <c r="H93" s="27">
        <v>82516320</v>
      </c>
      <c r="I93" s="3"/>
      <c r="J93" s="3">
        <v>10099</v>
      </c>
      <c r="K93" s="3">
        <v>393042</v>
      </c>
    </row>
    <row r="94" spans="1:11" ht="16.5" customHeight="1" x14ac:dyDescent="0.25">
      <c r="A94" s="3"/>
      <c r="B94" s="29" t="s">
        <v>219</v>
      </c>
      <c r="C94" s="30"/>
      <c r="D94" s="30"/>
      <c r="E94" s="30"/>
      <c r="F94" s="30"/>
      <c r="G94" s="30"/>
      <c r="H94" s="30"/>
      <c r="I94" s="30"/>
      <c r="J94" s="30"/>
      <c r="K94" s="31"/>
    </row>
    <row r="95" spans="1:11" x14ac:dyDescent="0.25">
      <c r="A95" s="3">
        <v>71</v>
      </c>
      <c r="B95" s="3" t="s">
        <v>35</v>
      </c>
      <c r="C95" s="3">
        <v>2004</v>
      </c>
      <c r="D95" s="3" t="s">
        <v>121</v>
      </c>
      <c r="E95" s="9">
        <v>38346</v>
      </c>
      <c r="F95" s="3">
        <v>1</v>
      </c>
      <c r="G95" s="3">
        <v>207616.07</v>
      </c>
      <c r="H95" s="3">
        <v>99770.43</v>
      </c>
      <c r="I95" s="3"/>
      <c r="J95" s="3">
        <v>8130</v>
      </c>
      <c r="K95" s="3">
        <v>1006369</v>
      </c>
    </row>
    <row r="96" spans="1:11" ht="16.5" customHeight="1" x14ac:dyDescent="0.25">
      <c r="A96" s="3"/>
      <c r="B96" s="29" t="s">
        <v>122</v>
      </c>
      <c r="C96" s="30"/>
      <c r="D96" s="30"/>
      <c r="E96" s="30"/>
      <c r="F96" s="30"/>
      <c r="G96" s="30"/>
      <c r="H96" s="30"/>
      <c r="I96" s="30"/>
      <c r="J96" s="30"/>
      <c r="K96" s="31"/>
    </row>
    <row r="97" spans="1:11" x14ac:dyDescent="0.25">
      <c r="A97" s="3">
        <v>72</v>
      </c>
      <c r="B97" s="3" t="s">
        <v>3</v>
      </c>
      <c r="C97" s="3">
        <v>2023</v>
      </c>
      <c r="D97" s="3" t="s">
        <v>123</v>
      </c>
      <c r="E97" s="9">
        <v>45620</v>
      </c>
      <c r="F97" s="3">
        <v>1</v>
      </c>
      <c r="G97" s="6">
        <v>397241473</v>
      </c>
      <c r="H97" s="27">
        <v>94661278</v>
      </c>
      <c r="I97" s="3"/>
      <c r="J97" s="3">
        <v>11132</v>
      </c>
      <c r="K97" s="3">
        <v>55170</v>
      </c>
    </row>
    <row r="98" spans="1:11" x14ac:dyDescent="0.25">
      <c r="A98" s="3">
        <v>73</v>
      </c>
      <c r="B98" s="3" t="s">
        <v>5</v>
      </c>
      <c r="C98" s="3">
        <v>2017</v>
      </c>
      <c r="D98" s="3" t="s">
        <v>124</v>
      </c>
      <c r="E98" s="9" t="s">
        <v>125</v>
      </c>
      <c r="F98" s="3">
        <v>1</v>
      </c>
      <c r="G98" s="6">
        <v>99089487</v>
      </c>
      <c r="H98" s="27">
        <v>101226496</v>
      </c>
      <c r="I98" s="3"/>
      <c r="J98" s="3">
        <v>17634</v>
      </c>
      <c r="K98" s="3">
        <v>406042</v>
      </c>
    </row>
    <row r="99" spans="1:11" x14ac:dyDescent="0.25">
      <c r="A99" s="3">
        <v>74</v>
      </c>
      <c r="B99" s="3" t="s">
        <v>5</v>
      </c>
      <c r="C99" s="3">
        <v>2017</v>
      </c>
      <c r="D99" s="3" t="s">
        <v>126</v>
      </c>
      <c r="E99" s="9">
        <v>44197</v>
      </c>
      <c r="F99" s="3">
        <v>1</v>
      </c>
      <c r="G99" s="6">
        <v>99089487</v>
      </c>
      <c r="H99" s="27">
        <v>105418242</v>
      </c>
      <c r="I99" s="3"/>
      <c r="J99" s="3">
        <v>14181</v>
      </c>
      <c r="K99" s="3">
        <v>396601</v>
      </c>
    </row>
    <row r="100" spans="1:11" x14ac:dyDescent="0.25">
      <c r="A100" s="3">
        <v>75</v>
      </c>
      <c r="B100" s="3" t="s">
        <v>5</v>
      </c>
      <c r="C100" s="3">
        <v>2016</v>
      </c>
      <c r="D100" s="3" t="s">
        <v>127</v>
      </c>
      <c r="E100" s="9">
        <v>43815</v>
      </c>
      <c r="F100" s="3">
        <v>1</v>
      </c>
      <c r="G100" s="6">
        <v>72665624</v>
      </c>
      <c r="H100" s="27">
        <v>91607689</v>
      </c>
      <c r="I100" s="3"/>
      <c r="J100" s="3">
        <v>17289</v>
      </c>
      <c r="K100" s="3">
        <v>373308</v>
      </c>
    </row>
    <row r="101" spans="1:11" ht="16.5" customHeight="1" x14ac:dyDescent="0.25">
      <c r="A101" s="3"/>
      <c r="B101" s="29" t="s">
        <v>230</v>
      </c>
      <c r="C101" s="30"/>
      <c r="D101" s="30"/>
      <c r="E101" s="30"/>
      <c r="F101" s="30"/>
      <c r="G101" s="30"/>
      <c r="H101" s="30"/>
      <c r="I101" s="30"/>
      <c r="J101" s="30"/>
      <c r="K101" s="31"/>
    </row>
    <row r="102" spans="1:11" x14ac:dyDescent="0.25">
      <c r="A102" s="3">
        <v>76</v>
      </c>
      <c r="B102" s="3" t="s">
        <v>5</v>
      </c>
      <c r="C102" s="3">
        <v>2017</v>
      </c>
      <c r="D102" s="3" t="s">
        <v>128</v>
      </c>
      <c r="E102" s="9" t="s">
        <v>129</v>
      </c>
      <c r="F102" s="3">
        <v>1</v>
      </c>
      <c r="G102" s="6">
        <v>82102718</v>
      </c>
      <c r="H102" s="27">
        <v>79670929</v>
      </c>
      <c r="I102" s="3"/>
      <c r="J102" s="3">
        <v>5648</v>
      </c>
      <c r="K102" s="3">
        <v>228560</v>
      </c>
    </row>
    <row r="103" spans="1:11" ht="16.5" customHeight="1" x14ac:dyDescent="0.25">
      <c r="A103" s="3"/>
      <c r="B103" s="29" t="s">
        <v>220</v>
      </c>
      <c r="C103" s="30"/>
      <c r="D103" s="30"/>
      <c r="E103" s="30"/>
      <c r="F103" s="30"/>
      <c r="G103" s="30"/>
      <c r="H103" s="30"/>
      <c r="I103" s="30"/>
      <c r="J103" s="30"/>
      <c r="K103" s="31"/>
    </row>
    <row r="104" spans="1:11" x14ac:dyDescent="0.25">
      <c r="A104" s="3">
        <v>77</v>
      </c>
      <c r="B104" s="3" t="s">
        <v>109</v>
      </c>
      <c r="C104" s="3">
        <v>2021</v>
      </c>
      <c r="D104" s="3" t="s">
        <v>130</v>
      </c>
      <c r="E104" s="9" t="s">
        <v>131</v>
      </c>
      <c r="F104" s="3">
        <v>1</v>
      </c>
      <c r="G104" s="5">
        <v>346116957</v>
      </c>
      <c r="H104" s="5">
        <v>12979385.879999999</v>
      </c>
      <c r="I104" s="5">
        <v>63123851.919999994</v>
      </c>
      <c r="J104" s="20">
        <v>34290</v>
      </c>
      <c r="K104" s="20">
        <v>248987</v>
      </c>
    </row>
    <row r="105" spans="1:11" x14ac:dyDescent="0.25">
      <c r="A105" s="3">
        <v>78</v>
      </c>
      <c r="B105" s="3" t="s">
        <v>3</v>
      </c>
      <c r="C105" s="3">
        <v>2023</v>
      </c>
      <c r="D105" s="3" t="s">
        <v>132</v>
      </c>
      <c r="E105" s="9" t="s">
        <v>82</v>
      </c>
      <c r="F105" s="3">
        <v>1</v>
      </c>
      <c r="G105" s="5">
        <v>404136882</v>
      </c>
      <c r="H105" s="5">
        <v>15155133.09</v>
      </c>
      <c r="I105" s="5">
        <v>5378399.9500000002</v>
      </c>
      <c r="J105" s="20">
        <v>19111</v>
      </c>
      <c r="K105" s="20">
        <v>64284</v>
      </c>
    </row>
    <row r="106" spans="1:11" x14ac:dyDescent="0.25">
      <c r="A106" s="3">
        <v>79</v>
      </c>
      <c r="B106" s="3" t="s">
        <v>3</v>
      </c>
      <c r="C106" s="3">
        <v>2023</v>
      </c>
      <c r="D106" s="3" t="s">
        <v>133</v>
      </c>
      <c r="E106" s="9" t="s">
        <v>82</v>
      </c>
      <c r="F106" s="3">
        <v>1</v>
      </c>
      <c r="G106" s="5">
        <v>404136882</v>
      </c>
      <c r="H106" s="5">
        <v>15155133.09</v>
      </c>
      <c r="I106" s="5">
        <v>18509071.43</v>
      </c>
      <c r="J106" s="20">
        <v>16672</v>
      </c>
      <c r="K106" s="20">
        <v>98007</v>
      </c>
    </row>
    <row r="107" spans="1:11" x14ac:dyDescent="0.25">
      <c r="A107" s="3">
        <v>80</v>
      </c>
      <c r="B107" s="3" t="s">
        <v>37</v>
      </c>
      <c r="C107" s="3">
        <v>2016</v>
      </c>
      <c r="D107" s="3" t="s">
        <v>134</v>
      </c>
      <c r="E107" s="9" t="s">
        <v>135</v>
      </c>
      <c r="F107" s="3">
        <v>1</v>
      </c>
      <c r="G107" s="5">
        <v>159675630</v>
      </c>
      <c r="H107" s="5">
        <v>5987836.1399999997</v>
      </c>
      <c r="I107" s="5">
        <v>32878.58</v>
      </c>
      <c r="J107" s="20">
        <v>13460</v>
      </c>
      <c r="K107" s="20">
        <v>426502</v>
      </c>
    </row>
    <row r="108" spans="1:11" x14ac:dyDescent="0.25">
      <c r="A108" s="3">
        <v>81</v>
      </c>
      <c r="B108" s="3" t="s">
        <v>114</v>
      </c>
      <c r="C108" s="3">
        <v>2021</v>
      </c>
      <c r="D108" s="3" t="s">
        <v>136</v>
      </c>
      <c r="E108" s="9" t="s">
        <v>137</v>
      </c>
      <c r="F108" s="3">
        <v>1</v>
      </c>
      <c r="G108" s="5">
        <v>217511449.40000001</v>
      </c>
      <c r="H108" s="5">
        <v>8156679.3600000003</v>
      </c>
      <c r="I108" s="5">
        <v>12531555.359999999</v>
      </c>
      <c r="J108" s="20">
        <v>24868</v>
      </c>
      <c r="K108" s="20">
        <v>257244</v>
      </c>
    </row>
    <row r="109" spans="1:11" x14ac:dyDescent="0.25">
      <c r="A109" s="3">
        <v>82</v>
      </c>
      <c r="B109" s="3" t="s">
        <v>5</v>
      </c>
      <c r="C109" s="3">
        <v>2018</v>
      </c>
      <c r="D109" s="3" t="s">
        <v>138</v>
      </c>
      <c r="E109" s="9" t="s">
        <v>139</v>
      </c>
      <c r="F109" s="3">
        <v>1</v>
      </c>
      <c r="G109" s="5">
        <v>99089487</v>
      </c>
      <c r="H109" s="5">
        <v>3715855.7700000005</v>
      </c>
      <c r="I109" s="5">
        <v>8891125.0700000003</v>
      </c>
      <c r="J109" s="20">
        <v>20984</v>
      </c>
      <c r="K109" s="20">
        <v>649613</v>
      </c>
    </row>
    <row r="110" spans="1:11" x14ac:dyDescent="0.25">
      <c r="A110" s="3">
        <v>83</v>
      </c>
      <c r="B110" s="3" t="s">
        <v>7</v>
      </c>
      <c r="C110" s="3">
        <v>2009</v>
      </c>
      <c r="D110" s="3" t="s">
        <v>140</v>
      </c>
      <c r="E110" s="9" t="s">
        <v>141</v>
      </c>
      <c r="F110" s="3">
        <v>1</v>
      </c>
      <c r="G110" s="5">
        <v>144387538</v>
      </c>
      <c r="H110" s="5">
        <v>5414532.6899999995</v>
      </c>
      <c r="I110" s="5">
        <v>16508206.880000001</v>
      </c>
      <c r="J110" s="20">
        <v>27615</v>
      </c>
      <c r="K110" s="20">
        <v>1048700</v>
      </c>
    </row>
    <row r="111" spans="1:11" x14ac:dyDescent="0.25">
      <c r="A111" s="3">
        <v>84</v>
      </c>
      <c r="B111" s="3" t="s">
        <v>5</v>
      </c>
      <c r="C111" s="3">
        <v>2017</v>
      </c>
      <c r="D111" s="3" t="s">
        <v>142</v>
      </c>
      <c r="E111" s="9" t="s">
        <v>139</v>
      </c>
      <c r="F111" s="3">
        <v>1</v>
      </c>
      <c r="G111" s="5">
        <v>99089487</v>
      </c>
      <c r="H111" s="5">
        <v>3715855.7700000005</v>
      </c>
      <c r="I111" s="5">
        <v>11552023.310000001</v>
      </c>
      <c r="J111" s="20">
        <v>9143</v>
      </c>
      <c r="K111" s="20">
        <v>326990</v>
      </c>
    </row>
    <row r="112" spans="1:11" x14ac:dyDescent="0.25">
      <c r="A112" s="3">
        <v>85</v>
      </c>
      <c r="B112" s="3" t="s">
        <v>7</v>
      </c>
      <c r="C112" s="3">
        <v>2011</v>
      </c>
      <c r="D112" s="3" t="s">
        <v>143</v>
      </c>
      <c r="E112" s="9" t="s">
        <v>144</v>
      </c>
      <c r="F112" s="3">
        <v>1</v>
      </c>
      <c r="G112" s="5">
        <v>144387538</v>
      </c>
      <c r="H112" s="5">
        <v>5414532.6899999995</v>
      </c>
      <c r="I112" s="5">
        <v>5202978.68</v>
      </c>
      <c r="J112" s="20">
        <v>10965</v>
      </c>
      <c r="K112" s="20">
        <v>592141</v>
      </c>
    </row>
    <row r="113" spans="1:11" x14ac:dyDescent="0.25">
      <c r="A113" s="3">
        <v>86</v>
      </c>
      <c r="B113" s="3" t="s">
        <v>7</v>
      </c>
      <c r="C113" s="3">
        <v>2009</v>
      </c>
      <c r="D113" s="3" t="s">
        <v>145</v>
      </c>
      <c r="E113" s="9" t="s">
        <v>146</v>
      </c>
      <c r="F113" s="3">
        <v>1</v>
      </c>
      <c r="G113" s="5">
        <v>144387538</v>
      </c>
      <c r="H113" s="5">
        <v>5414532.6899999995</v>
      </c>
      <c r="I113" s="5">
        <v>23037248.559999999</v>
      </c>
      <c r="J113" s="20">
        <v>16428</v>
      </c>
      <c r="K113" s="20">
        <v>570175</v>
      </c>
    </row>
    <row r="114" spans="1:11" x14ac:dyDescent="0.25">
      <c r="A114" s="3">
        <v>87</v>
      </c>
      <c r="B114" s="3" t="s">
        <v>7</v>
      </c>
      <c r="C114" s="3">
        <v>2017</v>
      </c>
      <c r="D114" s="3" t="s">
        <v>147</v>
      </c>
      <c r="E114" s="9" t="s">
        <v>148</v>
      </c>
      <c r="F114" s="3">
        <v>1</v>
      </c>
      <c r="G114" s="5">
        <v>299192118</v>
      </c>
      <c r="H114" s="5">
        <v>11219704.439999999</v>
      </c>
      <c r="I114" s="5">
        <v>8585349.7200000007</v>
      </c>
      <c r="J114" s="20">
        <v>721921</v>
      </c>
      <c r="K114" s="20">
        <v>767852</v>
      </c>
    </row>
    <row r="115" spans="1:11" ht="16.5" customHeight="1" x14ac:dyDescent="0.25">
      <c r="A115" s="3"/>
      <c r="B115" s="29" t="s">
        <v>215</v>
      </c>
      <c r="C115" s="30"/>
      <c r="D115" s="30"/>
      <c r="E115" s="30"/>
      <c r="F115" s="30"/>
      <c r="G115" s="30"/>
      <c r="H115" s="30"/>
      <c r="I115" s="30"/>
      <c r="J115" s="30"/>
      <c r="K115" s="31"/>
    </row>
    <row r="116" spans="1:11" x14ac:dyDescent="0.25">
      <c r="A116" s="3">
        <v>88</v>
      </c>
      <c r="B116" s="3" t="s">
        <v>7</v>
      </c>
      <c r="C116" s="3">
        <v>2018</v>
      </c>
      <c r="D116" s="3" t="s">
        <v>149</v>
      </c>
      <c r="E116" s="9" t="s">
        <v>150</v>
      </c>
      <c r="F116" s="3">
        <v>1</v>
      </c>
      <c r="G116" s="5">
        <v>300665815</v>
      </c>
      <c r="H116" s="5">
        <v>11274968.07</v>
      </c>
      <c r="I116" s="5">
        <v>1417142.88</v>
      </c>
      <c r="J116" s="20">
        <v>15278</v>
      </c>
      <c r="K116" s="20">
        <v>330138</v>
      </c>
    </row>
    <row r="117" spans="1:11" ht="16.5" customHeight="1" x14ac:dyDescent="0.25">
      <c r="A117" s="3"/>
      <c r="B117" s="29" t="s">
        <v>221</v>
      </c>
      <c r="C117" s="30"/>
      <c r="D117" s="30"/>
      <c r="E117" s="30"/>
      <c r="F117" s="30"/>
      <c r="G117" s="30"/>
      <c r="H117" s="30"/>
      <c r="I117" s="30"/>
      <c r="J117" s="30"/>
      <c r="K117" s="31"/>
    </row>
    <row r="118" spans="1:11" x14ac:dyDescent="0.25">
      <c r="A118" s="3">
        <v>89</v>
      </c>
      <c r="B118" s="3" t="s">
        <v>7</v>
      </c>
      <c r="C118" s="3">
        <v>2010</v>
      </c>
      <c r="D118" s="3" t="s">
        <v>151</v>
      </c>
      <c r="E118" s="9" t="s">
        <v>152</v>
      </c>
      <c r="F118" s="3">
        <v>1</v>
      </c>
      <c r="G118" s="5">
        <v>144387538</v>
      </c>
      <c r="H118" s="5">
        <v>5414532.6899999995</v>
      </c>
      <c r="I118" s="5">
        <v>11064</v>
      </c>
      <c r="J118" s="20">
        <v>16031</v>
      </c>
      <c r="K118" s="20">
        <v>840561</v>
      </c>
    </row>
    <row r="119" spans="1:11" ht="16.5" customHeight="1" x14ac:dyDescent="0.25">
      <c r="A119" s="3"/>
      <c r="B119" s="29" t="s">
        <v>222</v>
      </c>
      <c r="C119" s="30"/>
      <c r="D119" s="30"/>
      <c r="E119" s="30"/>
      <c r="F119" s="30"/>
      <c r="G119" s="30"/>
      <c r="H119" s="30"/>
      <c r="I119" s="30"/>
      <c r="J119" s="30"/>
      <c r="K119" s="31"/>
    </row>
    <row r="120" spans="1:11" x14ac:dyDescent="0.25">
      <c r="A120" s="3">
        <v>90</v>
      </c>
      <c r="B120" s="3" t="s">
        <v>7</v>
      </c>
      <c r="C120" s="3">
        <v>2009</v>
      </c>
      <c r="D120" s="3" t="s">
        <v>153</v>
      </c>
      <c r="E120" s="9" t="s">
        <v>146</v>
      </c>
      <c r="F120" s="3">
        <v>1</v>
      </c>
      <c r="G120" s="5">
        <v>144387538</v>
      </c>
      <c r="H120" s="5">
        <v>5414532.6899999995</v>
      </c>
      <c r="I120" s="5">
        <v>73379660</v>
      </c>
      <c r="J120" s="20">
        <v>12448</v>
      </c>
      <c r="K120" s="3">
        <v>700939</v>
      </c>
    </row>
    <row r="121" spans="1:11" ht="16.5" customHeight="1" x14ac:dyDescent="0.25">
      <c r="A121" s="3"/>
      <c r="B121" s="29" t="s">
        <v>233</v>
      </c>
      <c r="C121" s="30"/>
      <c r="D121" s="30"/>
      <c r="E121" s="30"/>
      <c r="F121" s="30"/>
      <c r="G121" s="30"/>
      <c r="H121" s="30"/>
      <c r="I121" s="30"/>
      <c r="J121" s="30"/>
      <c r="K121" s="31"/>
    </row>
    <row r="122" spans="1:11" x14ac:dyDescent="0.25">
      <c r="A122" s="3">
        <v>91</v>
      </c>
      <c r="B122" s="3" t="s">
        <v>7</v>
      </c>
      <c r="C122" s="3">
        <v>2017</v>
      </c>
      <c r="D122" s="3" t="s">
        <v>154</v>
      </c>
      <c r="E122" s="9" t="s">
        <v>155</v>
      </c>
      <c r="F122" s="3">
        <v>1</v>
      </c>
      <c r="G122" s="5">
        <v>293849402</v>
      </c>
      <c r="H122" s="5">
        <v>11019352.59</v>
      </c>
      <c r="I122" s="5">
        <v>812500</v>
      </c>
      <c r="J122" s="20">
        <v>15471</v>
      </c>
      <c r="K122" s="8">
        <v>315579</v>
      </c>
    </row>
    <row r="123" spans="1:11" ht="16.5" customHeight="1" x14ac:dyDescent="0.25">
      <c r="A123" s="3"/>
      <c r="B123" s="29" t="s">
        <v>223</v>
      </c>
      <c r="C123" s="30"/>
      <c r="D123" s="30"/>
      <c r="E123" s="30"/>
      <c r="F123" s="30"/>
      <c r="G123" s="30"/>
      <c r="H123" s="30"/>
      <c r="I123" s="30"/>
      <c r="J123" s="30"/>
      <c r="K123" s="31"/>
    </row>
    <row r="124" spans="1:11" x14ac:dyDescent="0.25">
      <c r="A124" s="3">
        <v>92</v>
      </c>
      <c r="B124" s="3" t="s">
        <v>3</v>
      </c>
      <c r="C124" s="3">
        <v>2024</v>
      </c>
      <c r="D124" s="3" t="s">
        <v>156</v>
      </c>
      <c r="E124" s="9" t="s">
        <v>82</v>
      </c>
      <c r="F124" s="3">
        <v>1</v>
      </c>
      <c r="G124" s="5">
        <v>404136883</v>
      </c>
      <c r="H124" s="5">
        <v>15155133.120000001</v>
      </c>
      <c r="I124" s="3">
        <v>0</v>
      </c>
      <c r="J124" s="20">
        <v>5980</v>
      </c>
      <c r="K124" s="20">
        <v>34842</v>
      </c>
    </row>
    <row r="125" spans="1:11" x14ac:dyDescent="0.25">
      <c r="A125" s="3">
        <v>93</v>
      </c>
      <c r="B125" s="3" t="s">
        <v>5</v>
      </c>
      <c r="C125" s="3">
        <v>2015</v>
      </c>
      <c r="D125" s="3" t="s">
        <v>157</v>
      </c>
      <c r="E125" s="9" t="s">
        <v>158</v>
      </c>
      <c r="F125" s="3">
        <v>1</v>
      </c>
      <c r="G125" s="5">
        <v>72665624</v>
      </c>
      <c r="H125" s="5">
        <v>2724960.9000000004</v>
      </c>
      <c r="I125" s="3">
        <v>0</v>
      </c>
      <c r="J125" s="20">
        <v>13132</v>
      </c>
      <c r="K125" s="20">
        <v>370672</v>
      </c>
    </row>
    <row r="126" spans="1:11" ht="16.5" customHeight="1" x14ac:dyDescent="0.25">
      <c r="A126" s="3"/>
      <c r="B126" s="29" t="s">
        <v>224</v>
      </c>
      <c r="C126" s="30"/>
      <c r="D126" s="30"/>
      <c r="E126" s="30"/>
      <c r="F126" s="30"/>
      <c r="G126" s="30"/>
      <c r="H126" s="30"/>
      <c r="I126" s="30"/>
      <c r="J126" s="30"/>
      <c r="K126" s="31"/>
    </row>
    <row r="127" spans="1:11" x14ac:dyDescent="0.25">
      <c r="A127" s="3">
        <v>94</v>
      </c>
      <c r="B127" s="3" t="s">
        <v>43</v>
      </c>
      <c r="C127" s="3">
        <v>2020</v>
      </c>
      <c r="D127" s="3" t="s">
        <v>159</v>
      </c>
      <c r="E127" s="9">
        <v>44013</v>
      </c>
      <c r="F127" s="3">
        <v>1</v>
      </c>
      <c r="G127" s="5">
        <v>173701881</v>
      </c>
      <c r="H127" s="5">
        <v>6513820.5299999993</v>
      </c>
      <c r="I127" s="5">
        <v>6649761.3799999999</v>
      </c>
      <c r="J127" s="20">
        <v>9260</v>
      </c>
      <c r="K127" s="3">
        <v>196526</v>
      </c>
    </row>
    <row r="128" spans="1:11" ht="16.5" customHeight="1" x14ac:dyDescent="0.25">
      <c r="A128" s="3"/>
      <c r="B128" s="29" t="s">
        <v>234</v>
      </c>
      <c r="C128" s="30"/>
      <c r="D128" s="30"/>
      <c r="E128" s="30"/>
      <c r="F128" s="30"/>
      <c r="G128" s="30"/>
      <c r="H128" s="30"/>
      <c r="I128" s="30"/>
      <c r="J128" s="30"/>
      <c r="K128" s="31"/>
    </row>
    <row r="129" spans="1:12" x14ac:dyDescent="0.25">
      <c r="A129" s="3">
        <v>95</v>
      </c>
      <c r="B129" s="3" t="s">
        <v>5</v>
      </c>
      <c r="C129" s="3">
        <v>2017</v>
      </c>
      <c r="D129" s="3" t="s">
        <v>160</v>
      </c>
      <c r="E129" s="9" t="s">
        <v>161</v>
      </c>
      <c r="F129" s="3">
        <v>1</v>
      </c>
      <c r="G129" s="5">
        <v>99089487</v>
      </c>
      <c r="H129" s="5">
        <v>3715855.7700000005</v>
      </c>
      <c r="I129" s="5">
        <v>44766589.780000001</v>
      </c>
      <c r="J129" s="20">
        <v>21207</v>
      </c>
      <c r="K129" s="3">
        <v>651580</v>
      </c>
    </row>
    <row r="130" spans="1:12" x14ac:dyDescent="0.25">
      <c r="A130" s="3">
        <v>96</v>
      </c>
      <c r="B130" s="3" t="s">
        <v>5</v>
      </c>
      <c r="C130" s="3">
        <v>2016</v>
      </c>
      <c r="D130" s="3" t="s">
        <v>162</v>
      </c>
      <c r="E130" s="9" t="s">
        <v>135</v>
      </c>
      <c r="F130" s="3">
        <v>1</v>
      </c>
      <c r="G130" s="5">
        <v>72665624</v>
      </c>
      <c r="H130" s="5">
        <v>2724960.9000000004</v>
      </c>
      <c r="I130" s="5">
        <v>23775602.09</v>
      </c>
      <c r="J130" s="20">
        <v>21843</v>
      </c>
      <c r="K130" s="3">
        <v>794120</v>
      </c>
    </row>
    <row r="131" spans="1:12" ht="16.5" customHeight="1" x14ac:dyDescent="0.25">
      <c r="A131" s="3"/>
      <c r="B131" s="29" t="s">
        <v>122</v>
      </c>
      <c r="C131" s="30"/>
      <c r="D131" s="30"/>
      <c r="E131" s="30"/>
      <c r="F131" s="30"/>
      <c r="G131" s="30"/>
      <c r="H131" s="30"/>
      <c r="I131" s="30"/>
      <c r="J131" s="30"/>
      <c r="K131" s="31"/>
    </row>
    <row r="132" spans="1:12" x14ac:dyDescent="0.25">
      <c r="A132" s="3">
        <v>97</v>
      </c>
      <c r="B132" s="3" t="s">
        <v>5</v>
      </c>
      <c r="C132" s="3">
        <v>2014</v>
      </c>
      <c r="D132" s="3" t="s">
        <v>163</v>
      </c>
      <c r="E132" s="9" t="s">
        <v>164</v>
      </c>
      <c r="F132" s="3">
        <v>1</v>
      </c>
      <c r="G132" s="5">
        <v>72665624</v>
      </c>
      <c r="H132" s="5">
        <v>2724960.9000000004</v>
      </c>
      <c r="I132" s="5">
        <v>5209555.32</v>
      </c>
      <c r="J132" s="20">
        <v>10081</v>
      </c>
      <c r="K132" s="20">
        <v>444448</v>
      </c>
    </row>
    <row r="133" spans="1:12" x14ac:dyDescent="0.25">
      <c r="A133" s="3">
        <v>98</v>
      </c>
      <c r="B133" s="3" t="s">
        <v>5</v>
      </c>
      <c r="C133" s="3">
        <v>2017</v>
      </c>
      <c r="D133" s="20" t="s">
        <v>165</v>
      </c>
      <c r="E133" s="9" t="s">
        <v>166</v>
      </c>
      <c r="F133" s="3">
        <v>1</v>
      </c>
      <c r="G133" s="5">
        <v>82102718</v>
      </c>
      <c r="H133" s="5">
        <v>3078851.94</v>
      </c>
      <c r="I133" s="5">
        <v>31055336.460000001</v>
      </c>
      <c r="J133" s="20">
        <v>14117</v>
      </c>
      <c r="K133" s="3">
        <v>503472</v>
      </c>
    </row>
    <row r="134" spans="1:12" x14ac:dyDescent="0.25">
      <c r="A134" s="3">
        <v>99</v>
      </c>
      <c r="B134" s="3" t="s">
        <v>5</v>
      </c>
      <c r="C134" s="3">
        <v>2015</v>
      </c>
      <c r="D134" s="3" t="s">
        <v>167</v>
      </c>
      <c r="E134" s="9" t="s">
        <v>158</v>
      </c>
      <c r="F134" s="3">
        <v>1</v>
      </c>
      <c r="G134" s="5">
        <v>72665624</v>
      </c>
      <c r="H134" s="5">
        <v>2724960.9000000004</v>
      </c>
      <c r="I134" s="5">
        <v>11064</v>
      </c>
      <c r="J134" s="20">
        <v>17296</v>
      </c>
      <c r="K134" s="20">
        <v>776819</v>
      </c>
    </row>
    <row r="135" spans="1:12" x14ac:dyDescent="0.25">
      <c r="A135" s="3"/>
      <c r="B135" s="32" t="s">
        <v>168</v>
      </c>
      <c r="C135" s="32"/>
      <c r="D135" s="32"/>
      <c r="E135" s="32"/>
      <c r="F135" s="32"/>
      <c r="G135" s="32"/>
      <c r="H135" s="32"/>
      <c r="I135" s="32"/>
      <c r="J135" s="32"/>
      <c r="K135" s="32"/>
    </row>
    <row r="136" spans="1:12" x14ac:dyDescent="0.25">
      <c r="A136" s="3">
        <v>100</v>
      </c>
      <c r="B136" s="3" t="s">
        <v>3</v>
      </c>
      <c r="C136" s="3">
        <v>2024</v>
      </c>
      <c r="D136" s="3" t="s">
        <v>169</v>
      </c>
      <c r="E136" s="8" t="s">
        <v>170</v>
      </c>
      <c r="F136" s="3">
        <v>1</v>
      </c>
      <c r="G136" s="10">
        <v>404136884.29000002</v>
      </c>
      <c r="H136" s="11">
        <f>5051711.05*3</f>
        <v>15155133.149999999</v>
      </c>
      <c r="I136" s="5"/>
      <c r="J136" s="6">
        <v>17676</v>
      </c>
      <c r="K136" s="6">
        <v>87270</v>
      </c>
      <c r="L136" s="4"/>
    </row>
    <row r="137" spans="1:12" x14ac:dyDescent="0.25">
      <c r="A137" s="3">
        <v>101</v>
      </c>
      <c r="B137" s="3" t="s">
        <v>171</v>
      </c>
      <c r="C137" s="3">
        <v>2021</v>
      </c>
      <c r="D137" s="3" t="s">
        <v>172</v>
      </c>
      <c r="E137" s="8" t="s">
        <v>55</v>
      </c>
      <c r="F137" s="3">
        <v>1</v>
      </c>
      <c r="G137" s="10">
        <v>346116957</v>
      </c>
      <c r="H137" s="11">
        <f>4326461.96*3</f>
        <v>12979385.879999999</v>
      </c>
      <c r="I137" s="5">
        <v>10840202.24</v>
      </c>
      <c r="J137" s="6">
        <v>18981</v>
      </c>
      <c r="K137" s="6">
        <v>268985</v>
      </c>
      <c r="L137" s="4"/>
    </row>
    <row r="138" spans="1:12" x14ac:dyDescent="0.25">
      <c r="A138" s="3">
        <v>102</v>
      </c>
      <c r="B138" s="3" t="s">
        <v>64</v>
      </c>
      <c r="C138" s="3">
        <v>2013</v>
      </c>
      <c r="D138" s="3" t="s">
        <v>173</v>
      </c>
      <c r="E138" s="8" t="s">
        <v>174</v>
      </c>
      <c r="F138" s="3">
        <v>1</v>
      </c>
      <c r="G138" s="10">
        <v>169867692</v>
      </c>
      <c r="H138" s="11">
        <f>2123346.15*3</f>
        <v>6370038.4499999993</v>
      </c>
      <c r="I138" s="5">
        <v>1161607.1399999999</v>
      </c>
      <c r="J138" s="6">
        <v>8596</v>
      </c>
      <c r="K138" s="6">
        <v>505920</v>
      </c>
      <c r="L138" s="4"/>
    </row>
    <row r="139" spans="1:12" x14ac:dyDescent="0.25">
      <c r="A139" s="3">
        <v>103</v>
      </c>
      <c r="B139" s="3" t="s">
        <v>7</v>
      </c>
      <c r="C139" s="3">
        <v>2013</v>
      </c>
      <c r="D139" s="3" t="s">
        <v>175</v>
      </c>
      <c r="E139" s="8" t="s">
        <v>176</v>
      </c>
      <c r="F139" s="3">
        <v>1</v>
      </c>
      <c r="G139" s="10">
        <v>178087401</v>
      </c>
      <c r="H139" s="11">
        <f>2226092.51*3</f>
        <v>6678277.5299999993</v>
      </c>
      <c r="I139" s="5"/>
      <c r="J139" s="6">
        <v>6708</v>
      </c>
      <c r="K139" s="6">
        <v>506304</v>
      </c>
      <c r="L139" s="4"/>
    </row>
    <row r="140" spans="1:12" x14ac:dyDescent="0.25">
      <c r="A140" s="3">
        <v>104</v>
      </c>
      <c r="B140" s="3" t="s">
        <v>177</v>
      </c>
      <c r="C140" s="3">
        <v>2010</v>
      </c>
      <c r="D140" s="3" t="s">
        <v>178</v>
      </c>
      <c r="E140" s="8" t="s">
        <v>179</v>
      </c>
      <c r="F140" s="3">
        <v>1</v>
      </c>
      <c r="G140" s="10">
        <v>84933846</v>
      </c>
      <c r="H140" s="11">
        <f>1061673.08*3</f>
        <v>3185019.24</v>
      </c>
      <c r="I140" s="5">
        <v>4423265.28</v>
      </c>
      <c r="J140" s="6">
        <v>8345</v>
      </c>
      <c r="K140" s="6">
        <v>953653</v>
      </c>
      <c r="L140" s="4"/>
    </row>
    <row r="141" spans="1:12" outlineLevel="1" x14ac:dyDescent="0.25">
      <c r="A141" s="3">
        <v>105</v>
      </c>
      <c r="B141" s="3" t="s">
        <v>7</v>
      </c>
      <c r="C141" s="3">
        <v>2013</v>
      </c>
      <c r="D141" s="3" t="s">
        <v>180</v>
      </c>
      <c r="E141" s="8" t="s">
        <v>176</v>
      </c>
      <c r="F141" s="3">
        <v>1</v>
      </c>
      <c r="G141" s="10">
        <v>178087401</v>
      </c>
      <c r="H141" s="11">
        <f>2226092.51*3</f>
        <v>6678277.5299999993</v>
      </c>
      <c r="I141" s="5"/>
      <c r="J141" s="6">
        <v>7542</v>
      </c>
      <c r="K141" s="6">
        <v>373674</v>
      </c>
      <c r="L141" s="4"/>
    </row>
    <row r="142" spans="1:12" outlineLevel="1" x14ac:dyDescent="0.25">
      <c r="A142" s="3">
        <v>106</v>
      </c>
      <c r="B142" s="3" t="s">
        <v>64</v>
      </c>
      <c r="C142" s="3">
        <v>2013</v>
      </c>
      <c r="D142" s="3" t="s">
        <v>181</v>
      </c>
      <c r="E142" s="8" t="s">
        <v>182</v>
      </c>
      <c r="F142" s="3">
        <v>1</v>
      </c>
      <c r="G142" s="10">
        <v>169867692</v>
      </c>
      <c r="H142" s="11">
        <f>2123346.15*3</f>
        <v>6370038.4499999993</v>
      </c>
      <c r="I142" s="5"/>
      <c r="J142" s="6">
        <v>8223</v>
      </c>
      <c r="K142" s="6">
        <v>285724</v>
      </c>
      <c r="L142" s="4"/>
    </row>
    <row r="143" spans="1:12" x14ac:dyDescent="0.25">
      <c r="A143" s="3"/>
      <c r="B143" s="32" t="s">
        <v>183</v>
      </c>
      <c r="C143" s="32"/>
      <c r="D143" s="32"/>
      <c r="E143" s="32"/>
      <c r="F143" s="32"/>
      <c r="G143" s="32"/>
      <c r="H143" s="32"/>
      <c r="I143" s="32"/>
      <c r="J143" s="32"/>
      <c r="K143" s="32"/>
    </row>
    <row r="144" spans="1:12" x14ac:dyDescent="0.25">
      <c r="A144" s="3">
        <v>107</v>
      </c>
      <c r="B144" s="3" t="s">
        <v>7</v>
      </c>
      <c r="C144" s="3">
        <v>2010</v>
      </c>
      <c r="D144" s="3" t="s">
        <v>184</v>
      </c>
      <c r="E144" s="8" t="s">
        <v>176</v>
      </c>
      <c r="F144" s="3">
        <v>1</v>
      </c>
      <c r="G144" s="10">
        <v>178087401</v>
      </c>
      <c r="H144" s="11">
        <f>2226092.51*3</f>
        <v>6678277.5299999993</v>
      </c>
      <c r="I144" s="5"/>
      <c r="J144" s="6">
        <f>1731+2665+2323</f>
        <v>6719</v>
      </c>
      <c r="K144" s="6">
        <f>512308+6719</f>
        <v>519027</v>
      </c>
      <c r="L144" s="4"/>
    </row>
    <row r="145" spans="1:12" ht="16.5" customHeight="1" x14ac:dyDescent="0.25">
      <c r="A145" s="3"/>
      <c r="B145" s="32" t="s">
        <v>185</v>
      </c>
      <c r="C145" s="32"/>
      <c r="D145" s="32"/>
      <c r="E145" s="32"/>
      <c r="F145" s="32"/>
      <c r="G145" s="32"/>
      <c r="H145" s="32"/>
      <c r="I145" s="32"/>
      <c r="J145" s="32"/>
      <c r="K145" s="32"/>
    </row>
    <row r="146" spans="1:12" x14ac:dyDescent="0.25">
      <c r="A146" s="3">
        <v>108</v>
      </c>
      <c r="B146" s="3" t="s">
        <v>3</v>
      </c>
      <c r="C146" s="3">
        <v>2024</v>
      </c>
      <c r="D146" s="3" t="s">
        <v>186</v>
      </c>
      <c r="E146" s="8" t="s">
        <v>170</v>
      </c>
      <c r="F146" s="3">
        <v>1</v>
      </c>
      <c r="G146" s="10">
        <v>404136884.29000002</v>
      </c>
      <c r="H146" s="11">
        <f>5051711.05*3</f>
        <v>15155133.149999999</v>
      </c>
      <c r="I146" s="6"/>
      <c r="J146" s="6">
        <v>6904</v>
      </c>
      <c r="K146" s="6">
        <v>25050</v>
      </c>
      <c r="L146" s="4"/>
    </row>
    <row r="147" spans="1:12" x14ac:dyDescent="0.25">
      <c r="A147" s="3"/>
      <c r="B147" s="32" t="s">
        <v>187</v>
      </c>
      <c r="C147" s="32"/>
      <c r="D147" s="32"/>
      <c r="E147" s="32"/>
      <c r="F147" s="32"/>
      <c r="G147" s="32"/>
      <c r="H147" s="32"/>
      <c r="I147" s="32"/>
      <c r="J147" s="32"/>
      <c r="K147" s="32"/>
    </row>
    <row r="148" spans="1:12" x14ac:dyDescent="0.25">
      <c r="A148" s="3">
        <v>109</v>
      </c>
      <c r="B148" s="3" t="s">
        <v>7</v>
      </c>
      <c r="C148" s="3">
        <v>2014</v>
      </c>
      <c r="D148" s="3" t="s">
        <v>188</v>
      </c>
      <c r="E148" s="8" t="s">
        <v>189</v>
      </c>
      <c r="F148" s="3">
        <v>1</v>
      </c>
      <c r="G148" s="10">
        <v>256270044</v>
      </c>
      <c r="H148" s="11">
        <f>3203375.55*3</f>
        <v>9610126.6499999985</v>
      </c>
      <c r="I148" s="5"/>
      <c r="J148" s="6">
        <v>8963</v>
      </c>
      <c r="K148" s="6">
        <v>357937</v>
      </c>
      <c r="L148" s="4"/>
    </row>
    <row r="149" spans="1:12" x14ac:dyDescent="0.25">
      <c r="A149" s="3">
        <v>110</v>
      </c>
      <c r="B149" s="3" t="s">
        <v>7</v>
      </c>
      <c r="C149" s="3">
        <v>2017</v>
      </c>
      <c r="D149" s="3" t="s">
        <v>190</v>
      </c>
      <c r="E149" s="8" t="s">
        <v>54</v>
      </c>
      <c r="F149" s="3">
        <v>1</v>
      </c>
      <c r="G149" s="10">
        <v>299192118</v>
      </c>
      <c r="H149" s="11">
        <f>3739901.48*3</f>
        <v>11219704.439999999</v>
      </c>
      <c r="I149" s="5"/>
      <c r="J149" s="6">
        <v>5196</v>
      </c>
      <c r="K149" s="6">
        <v>463502</v>
      </c>
      <c r="L149" s="4"/>
    </row>
    <row r="150" spans="1:12" ht="16.5" customHeight="1" x14ac:dyDescent="0.25">
      <c r="A150" s="3"/>
      <c r="B150" s="29" t="s">
        <v>225</v>
      </c>
      <c r="C150" s="30"/>
      <c r="D150" s="30"/>
      <c r="E150" s="30"/>
      <c r="F150" s="30"/>
      <c r="G150" s="30"/>
      <c r="H150" s="30"/>
      <c r="I150" s="30"/>
      <c r="J150" s="30"/>
      <c r="K150" s="31"/>
    </row>
    <row r="151" spans="1:12" ht="25.5" customHeight="1" x14ac:dyDescent="0.25">
      <c r="A151" s="3">
        <v>111</v>
      </c>
      <c r="B151" s="3" t="s">
        <v>3</v>
      </c>
      <c r="C151" s="3">
        <v>2024</v>
      </c>
      <c r="D151" s="3" t="s">
        <v>191</v>
      </c>
      <c r="E151" s="9">
        <v>45593</v>
      </c>
      <c r="F151" s="3">
        <v>1</v>
      </c>
      <c r="G151" s="25">
        <v>396898214.29000002</v>
      </c>
      <c r="H151" s="28">
        <v>0</v>
      </c>
      <c r="I151" s="25">
        <v>11771000</v>
      </c>
      <c r="J151" s="3">
        <v>14798</v>
      </c>
      <c r="K151" s="3">
        <v>69485</v>
      </c>
    </row>
    <row r="152" spans="1:12" ht="22.5" customHeight="1" x14ac:dyDescent="0.25">
      <c r="A152" s="3">
        <v>112</v>
      </c>
      <c r="B152" s="3" t="s">
        <v>3</v>
      </c>
      <c r="C152" s="3">
        <v>2024</v>
      </c>
      <c r="D152" s="3" t="s">
        <v>192</v>
      </c>
      <c r="E152" s="9">
        <v>45593</v>
      </c>
      <c r="F152" s="3">
        <v>1</v>
      </c>
      <c r="G152" s="25">
        <v>396898214.29000002</v>
      </c>
      <c r="H152" s="28">
        <v>0</v>
      </c>
      <c r="I152" s="25">
        <v>11843500</v>
      </c>
      <c r="J152" s="3">
        <v>14532</v>
      </c>
      <c r="K152" s="3">
        <v>60719</v>
      </c>
    </row>
    <row r="153" spans="1:12" ht="27.75" customHeight="1" x14ac:dyDescent="0.25">
      <c r="A153" s="3"/>
      <c r="B153" s="29" t="s">
        <v>235</v>
      </c>
      <c r="C153" s="30"/>
      <c r="D153" s="30"/>
      <c r="E153" s="30"/>
      <c r="F153" s="30"/>
      <c r="G153" s="30"/>
      <c r="H153" s="30"/>
      <c r="I153" s="30"/>
      <c r="J153" s="30"/>
      <c r="K153" s="31"/>
    </row>
    <row r="154" spans="1:12" ht="22.5" customHeight="1" x14ac:dyDescent="0.25">
      <c r="A154" s="3">
        <v>113</v>
      </c>
      <c r="B154" s="3" t="s">
        <v>67</v>
      </c>
      <c r="C154" s="3">
        <v>2018</v>
      </c>
      <c r="D154" s="3" t="s">
        <v>193</v>
      </c>
      <c r="E154" s="9" t="s">
        <v>194</v>
      </c>
      <c r="F154" s="3">
        <v>1</v>
      </c>
      <c r="G154" s="25">
        <v>66097406</v>
      </c>
      <c r="H154" s="28">
        <v>0</v>
      </c>
      <c r="I154" s="25">
        <v>1666800</v>
      </c>
      <c r="J154" s="3">
        <v>6143</v>
      </c>
      <c r="K154" s="3">
        <v>53241</v>
      </c>
    </row>
    <row r="155" spans="1:12" ht="26.25" customHeight="1" x14ac:dyDescent="0.25">
      <c r="A155" s="3">
        <v>114</v>
      </c>
      <c r="B155" s="3" t="s">
        <v>37</v>
      </c>
      <c r="C155" s="3">
        <v>2018</v>
      </c>
      <c r="D155" s="3" t="s">
        <v>195</v>
      </c>
      <c r="E155" s="9">
        <v>43312</v>
      </c>
      <c r="F155" s="3">
        <v>1</v>
      </c>
      <c r="G155" s="25">
        <v>118142980</v>
      </c>
      <c r="H155" s="28">
        <v>0</v>
      </c>
      <c r="I155" s="25">
        <v>0</v>
      </c>
      <c r="J155" s="3">
        <v>15410</v>
      </c>
      <c r="K155" s="3">
        <v>435009</v>
      </c>
    </row>
    <row r="156" spans="1:12" ht="23.25" customHeight="1" x14ac:dyDescent="0.25">
      <c r="A156" s="3">
        <v>115</v>
      </c>
      <c r="B156" s="3" t="s">
        <v>7</v>
      </c>
      <c r="C156" s="3">
        <v>2013</v>
      </c>
      <c r="D156" s="3" t="s">
        <v>196</v>
      </c>
      <c r="E156" s="9">
        <v>40210</v>
      </c>
      <c r="F156" s="3">
        <v>1</v>
      </c>
      <c r="G156" s="25">
        <v>314585528</v>
      </c>
      <c r="H156" s="28">
        <v>0</v>
      </c>
      <c r="I156" s="25">
        <v>15056832</v>
      </c>
      <c r="J156" s="3">
        <v>19419</v>
      </c>
      <c r="K156" s="3">
        <v>59411</v>
      </c>
    </row>
    <row r="157" spans="1:12" ht="36.75" customHeight="1" x14ac:dyDescent="0.25">
      <c r="A157" s="3">
        <v>116</v>
      </c>
      <c r="B157" s="3" t="s">
        <v>37</v>
      </c>
      <c r="C157" s="3">
        <v>2018</v>
      </c>
      <c r="D157" s="3" t="s">
        <v>197</v>
      </c>
      <c r="E157" s="9" t="s">
        <v>198</v>
      </c>
      <c r="F157" s="3">
        <v>1</v>
      </c>
      <c r="G157" s="25">
        <v>118142980</v>
      </c>
      <c r="H157" s="28">
        <v>0</v>
      </c>
      <c r="I157" s="25">
        <v>0</v>
      </c>
      <c r="J157" s="3">
        <v>12872</v>
      </c>
      <c r="K157" s="3">
        <v>58949</v>
      </c>
    </row>
    <row r="158" spans="1:12" ht="16.5" customHeight="1" x14ac:dyDescent="0.25">
      <c r="A158" s="3"/>
      <c r="B158" s="29" t="s">
        <v>226</v>
      </c>
      <c r="C158" s="30"/>
      <c r="D158" s="30"/>
      <c r="E158" s="30"/>
      <c r="F158" s="30"/>
      <c r="G158" s="30"/>
      <c r="H158" s="30"/>
      <c r="I158" s="30"/>
      <c r="J158" s="30"/>
      <c r="K158" s="31"/>
    </row>
    <row r="159" spans="1:12" x14ac:dyDescent="0.25">
      <c r="A159" s="3">
        <v>117</v>
      </c>
      <c r="B159" s="3" t="s">
        <v>8</v>
      </c>
      <c r="C159" s="3">
        <v>2023</v>
      </c>
      <c r="D159" s="3" t="s">
        <v>199</v>
      </c>
      <c r="E159" s="9">
        <v>45168</v>
      </c>
      <c r="F159" s="3">
        <v>1</v>
      </c>
      <c r="G159" s="3">
        <v>374108000</v>
      </c>
      <c r="H159" s="3">
        <v>109546285.27000001</v>
      </c>
      <c r="I159" s="3">
        <v>0</v>
      </c>
      <c r="J159" s="3">
        <v>6362</v>
      </c>
      <c r="K159" s="3">
        <v>55562</v>
      </c>
    </row>
    <row r="160" spans="1:12" x14ac:dyDescent="0.25">
      <c r="A160" s="3">
        <v>118</v>
      </c>
      <c r="B160" s="18" t="s">
        <v>200</v>
      </c>
      <c r="C160" s="3">
        <v>2024</v>
      </c>
      <c r="D160" s="3" t="s">
        <v>201</v>
      </c>
      <c r="E160" s="9">
        <v>45565</v>
      </c>
      <c r="F160" s="3">
        <v>1</v>
      </c>
      <c r="G160" s="3">
        <v>286947752</v>
      </c>
      <c r="H160" s="3">
        <v>49746701.600000001</v>
      </c>
      <c r="I160" s="3">
        <v>0</v>
      </c>
      <c r="J160" s="3">
        <v>4051</v>
      </c>
      <c r="K160" s="3">
        <v>26700</v>
      </c>
    </row>
  </sheetData>
  <dataConsolidate/>
  <mergeCells count="42">
    <mergeCell ref="B3:D3"/>
    <mergeCell ref="A5:A6"/>
    <mergeCell ref="B5:B6"/>
    <mergeCell ref="C5:C6"/>
    <mergeCell ref="D5:D6"/>
    <mergeCell ref="B43:K43"/>
    <mergeCell ref="K5:K6"/>
    <mergeCell ref="B8:K8"/>
    <mergeCell ref="B39:K39"/>
    <mergeCell ref="B41:K41"/>
    <mergeCell ref="E5:J5"/>
    <mergeCell ref="B46:K46"/>
    <mergeCell ref="B54:K54"/>
    <mergeCell ref="B56:K56"/>
    <mergeCell ref="B58:K58"/>
    <mergeCell ref="B60:K60"/>
    <mergeCell ref="B67:K67"/>
    <mergeCell ref="B79:K79"/>
    <mergeCell ref="B81:K81"/>
    <mergeCell ref="B84:K84"/>
    <mergeCell ref="B87:K87"/>
    <mergeCell ref="B123:K123"/>
    <mergeCell ref="B126:K126"/>
    <mergeCell ref="B128:K128"/>
    <mergeCell ref="B131:K131"/>
    <mergeCell ref="B89:K89"/>
    <mergeCell ref="B91:K91"/>
    <mergeCell ref="B94:K94"/>
    <mergeCell ref="B96:K96"/>
    <mergeCell ref="B101:K101"/>
    <mergeCell ref="B103:K103"/>
    <mergeCell ref="B115:K115"/>
    <mergeCell ref="B117:K117"/>
    <mergeCell ref="B119:K119"/>
    <mergeCell ref="B121:K121"/>
    <mergeCell ref="B153:K153"/>
    <mergeCell ref="B158:K158"/>
    <mergeCell ref="B135:K135"/>
    <mergeCell ref="B143:K143"/>
    <mergeCell ref="B145:K145"/>
    <mergeCell ref="B147:K147"/>
    <mergeCell ref="B150:K150"/>
  </mergeCells>
  <printOptions horizontalCentered="1"/>
  <pageMargins left="0.23" right="0.19" top="0.33" bottom="0.3" header="0.12" footer="0.1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List 1 (2)</vt:lpstr>
      <vt:lpstr>'List 1 (2)'!Заголовки_для_печати</vt:lpstr>
      <vt:lpstr>'List 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AI.Babamuradov</dc:creator>
  <cp:lastModifiedBy>FF.Norkulov</cp:lastModifiedBy>
  <dcterms:created xsi:type="dcterms:W3CDTF">2025-07-15T10:50:55Z</dcterms:created>
  <dcterms:modified xsi:type="dcterms:W3CDTF">2026-02-12T04:13:58Z</dcterms:modified>
</cp:coreProperties>
</file>